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bmhamfsr252\Advisory\Clients\Current Clients\8896 - Government of Bermuda\Ministry of Finance\2024 Calculators\D. 3. Deliver\D1 Perform Service\Analysis\Reviewed by Expertise and shared with MOF\"/>
    </mc:Choice>
  </mc:AlternateContent>
  <xr:revisionPtr revIDLastSave="0" documentId="13_ncr:1_{C2CC92D9-E5B9-4A77-A31B-9DF0F7337CA9}" xr6:coauthVersionLast="47" xr6:coauthVersionMax="47" xr10:uidLastSave="{00000000-0000-0000-0000-000000000000}"/>
  <bookViews>
    <workbookView xWindow="28680" yWindow="-120" windowWidth="29040" windowHeight="15840" xr2:uid="{00000000-000D-0000-FFFF-FFFF00000000}"/>
  </bookViews>
  <sheets>
    <sheet name="Employee_Calculator" sheetId="1" r:id="rId1"/>
    <sheet name="Version_Control" sheetId="2" r:id="rId2"/>
  </sheets>
  <externalReferences>
    <externalReference r:id="rId3"/>
  </externalReferences>
  <definedNames>
    <definedName name="CIQWBGuid" hidden="1">"0d05fa30-f681-4f38-bdc2-3611072b47d3"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44942.97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One_time">'[1]C.Calculation Tab'!$W1,'[1]C.Calculation Tab'!$Z1,'[1]C.Calculation Tab'!$AC1,'[1]C.Calculation Tab'!$AF1,'[1]C.Calculation Tab'!$AI1,'[1]C.Calculation Tab'!$AL1,'[1]C.Calculation Tab'!$AO1,'[1]C.Calculation Tab'!$AR1,'[1]C.Calculation Tab'!$AU1,'[1]C.Calculation Tab'!$AX1,'[1]C.Calculation Tab'!$BA1,'[1]C.Calculation Tab'!$BD1</definedName>
    <definedName name="_xlnm.Print_Area" localSheetId="0">Employee_Calculator!$A$1:$S$87</definedName>
    <definedName name="_xlnm.Print_Titles" localSheetId="0">Employee_Calculator!$1:$9</definedName>
    <definedName name="Recurring">'[1]C.Calculation Tab'!$V1,'[1]C.Calculation Tab'!$Y1,'[1]C.Calculation Tab'!$AB1,'[1]C.Calculation Tab'!$AE1,'[1]C.Calculation Tab'!$AH1,'[1]C.Calculation Tab'!$AK1,'[1]C.Calculation Tab'!$AN1,'[1]C.Calculation Tab'!$AQ1,'[1]C.Calculation Tab'!$AT1,'[1]C.Calculation Tab'!$AW1,'[1]C.Calculation Tab'!$AZ1,'[1]C.Calculation Tab'!$BC1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6" i="1" l="1"/>
  <c r="K51" i="1"/>
  <c r="K52" i="1" s="1"/>
  <c r="H78" i="1"/>
  <c r="J78" i="1"/>
  <c r="J79" i="1"/>
  <c r="H79" i="1"/>
  <c r="J80" i="1"/>
  <c r="H80" i="1"/>
  <c r="J81" i="1"/>
  <c r="H81" i="1"/>
  <c r="L44" i="1"/>
  <c r="E51" i="1"/>
  <c r="L51" i="1"/>
  <c r="L52" i="1"/>
  <c r="E78" i="1"/>
  <c r="G78" i="1"/>
  <c r="E79" i="1"/>
  <c r="G79" i="1"/>
  <c r="E80" i="1"/>
  <c r="G80" i="1"/>
  <c r="E81" i="1"/>
  <c r="G81" i="1"/>
  <c r="E82" i="1"/>
  <c r="G82" i="1"/>
  <c r="H82" i="1"/>
  <c r="I67" i="1" l="1"/>
  <c r="K67" i="1" s="1"/>
  <c r="I69" i="1"/>
  <c r="K69" i="1" s="1"/>
  <c r="K53" i="1"/>
  <c r="I68" i="1"/>
  <c r="K68" i="1" s="1"/>
  <c r="I65" i="1"/>
  <c r="I66" i="1"/>
  <c r="K66" i="1" s="1"/>
  <c r="I70" i="1" l="1"/>
  <c r="K65" i="1"/>
  <c r="K70" i="1" s="1"/>
  <c r="I80" i="1"/>
  <c r="K80" i="1" s="1"/>
  <c r="I82" i="1"/>
  <c r="K82" i="1" s="1"/>
  <c r="I78" i="1"/>
  <c r="I81" i="1"/>
  <c r="K81" i="1" s="1"/>
  <c r="I79" i="1"/>
  <c r="K79" i="1" s="1"/>
  <c r="K54" i="1"/>
  <c r="K44" i="1" l="1"/>
  <c r="I83" i="1"/>
  <c r="K78" i="1"/>
  <c r="K83" i="1" s="1"/>
  <c r="K45" i="1" s="1"/>
  <c r="K46" i="1" s="1"/>
  <c r="K48" i="1" l="1"/>
  <c r="K37" i="1"/>
  <c r="K38" i="1" s="1"/>
</calcChain>
</file>

<file path=xl/sharedStrings.xml><?xml version="1.0" encoding="utf-8"?>
<sst xmlns="http://schemas.openxmlformats.org/spreadsheetml/2006/main" count="120" uniqueCount="100">
  <si>
    <t>Disclaimer</t>
  </si>
  <si>
    <t>Total</t>
  </si>
  <si>
    <t>Band4</t>
  </si>
  <si>
    <t>Band3</t>
  </si>
  <si>
    <t>Band2</t>
  </si>
  <si>
    <t>$48,001 to $96,000</t>
  </si>
  <si>
    <t>Band1</t>
  </si>
  <si>
    <t>Less than or equal to $48,000</t>
  </si>
  <si>
    <t>Tax  within the Band</t>
  </si>
  <si>
    <t>Rates</t>
  </si>
  <si>
    <t>Earnings within Band</t>
  </si>
  <si>
    <t>High</t>
  </si>
  <si>
    <t>Low</t>
  </si>
  <si>
    <t>Band</t>
  </si>
  <si>
    <t>Annual Remuneration</t>
  </si>
  <si>
    <t>BM$</t>
  </si>
  <si>
    <t>Exhibit 2</t>
  </si>
  <si>
    <t>Section D: Exhibits Section</t>
  </si>
  <si>
    <t>Total annualized recurring + one-time earnings</t>
  </si>
  <si>
    <t>Annualized recurring earnings</t>
  </si>
  <si>
    <t>[Q]</t>
  </si>
  <si>
    <t>[P]</t>
  </si>
  <si>
    <t>[O]</t>
  </si>
  <si>
    <t>[N]</t>
  </si>
  <si>
    <t>Support calculation</t>
  </si>
  <si>
    <t>[M]</t>
  </si>
  <si>
    <t>[L]</t>
  </si>
  <si>
    <t>[K]</t>
  </si>
  <si>
    <t>[J]</t>
  </si>
  <si>
    <t>Section C: Calculation Section</t>
  </si>
  <si>
    <t>[I]</t>
  </si>
  <si>
    <t>[H]</t>
  </si>
  <si>
    <t>[G]</t>
  </si>
  <si>
    <t>YTD earnings post tax</t>
  </si>
  <si>
    <t>Section B: Output Section</t>
  </si>
  <si>
    <t>Start Date</t>
  </si>
  <si>
    <t>Instructions</t>
  </si>
  <si>
    <t>*</t>
  </si>
  <si>
    <t>[F]</t>
  </si>
  <si>
    <t>[E]</t>
  </si>
  <si>
    <t>[D]</t>
  </si>
  <si>
    <t>[C]</t>
  </si>
  <si>
    <t>[B]</t>
  </si>
  <si>
    <t>[A]</t>
  </si>
  <si>
    <t>Date/BM$</t>
  </si>
  <si>
    <t>Particulars</t>
  </si>
  <si>
    <t>Input Details</t>
  </si>
  <si>
    <t>Section A: Input Section</t>
  </si>
  <si>
    <t>PAYROLL TAX CALCULATOR</t>
  </si>
  <si>
    <r>
      <t>*</t>
    </r>
    <r>
      <rPr>
        <i/>
        <sz val="10"/>
        <rFont val="Arial"/>
        <family val="2"/>
      </rPr>
      <t>Mandatory fields</t>
    </r>
  </si>
  <si>
    <t>Calculation date</t>
  </si>
  <si>
    <t>Periodicity</t>
  </si>
  <si>
    <r>
      <t xml:space="preserve">Taxable </t>
    </r>
    <r>
      <rPr>
        <b/>
        <u/>
        <sz val="10"/>
        <color rgb="FF002060"/>
        <rFont val="Arial"/>
        <family val="2"/>
      </rPr>
      <t xml:space="preserve">recurring </t>
    </r>
    <r>
      <rPr>
        <sz val="10"/>
        <color rgb="FF002060"/>
        <rFont val="Arial"/>
        <family val="2"/>
      </rPr>
      <t>earnings from Start Date to Calculation Date</t>
    </r>
  </si>
  <si>
    <r>
      <t xml:space="preserve">Taxable </t>
    </r>
    <r>
      <rPr>
        <b/>
        <u/>
        <sz val="10"/>
        <color rgb="FF002060"/>
        <rFont val="Arial"/>
        <family val="2"/>
      </rPr>
      <t xml:space="preserve">one-time </t>
    </r>
    <r>
      <rPr>
        <sz val="10"/>
        <color rgb="FF002060"/>
        <rFont val="Arial"/>
        <family val="2"/>
      </rPr>
      <t>earnings from Start Date to Calculation date</t>
    </r>
  </si>
  <si>
    <t>Pay-period end date or employment end date, whichever is earlier ("Calculation Date")</t>
  </si>
  <si>
    <t>Periodicity of earnings or pay-period</t>
  </si>
  <si>
    <r>
      <t xml:space="preserve">Taxable </t>
    </r>
    <r>
      <rPr>
        <b/>
        <u/>
        <sz val="10"/>
        <color rgb="FF00338D"/>
        <rFont val="Arial"/>
        <family val="2"/>
      </rPr>
      <t xml:space="preserve">recurring </t>
    </r>
    <r>
      <rPr>
        <sz val="10"/>
        <color rgb="FF00338D"/>
        <rFont val="Arial"/>
        <family val="2"/>
      </rPr>
      <t>earnings from Start Date to Calculation Date</t>
    </r>
  </si>
  <si>
    <r>
      <t xml:space="preserve">Taxable </t>
    </r>
    <r>
      <rPr>
        <b/>
        <u/>
        <sz val="10"/>
        <color rgb="FF00338D"/>
        <rFont val="Arial"/>
        <family val="2"/>
      </rPr>
      <t xml:space="preserve">one-time </t>
    </r>
    <r>
      <rPr>
        <sz val="10"/>
        <color rgb="FF00338D"/>
        <rFont val="Arial"/>
        <family val="2"/>
      </rPr>
      <t>earnings from Start Date to Calculation date</t>
    </r>
  </si>
  <si>
    <t>Please input one-off taxable earnings that are earned from Start Date to Calculation Date. Examples of one-off payments are bonuses, severance/redundancy payments, joining fees etc. (This list is not exhaustive). See FAQ1 for more details.</t>
  </si>
  <si>
    <t>Gross earnings from Start Date to Calculation Date</t>
  </si>
  <si>
    <t>Total taxation calculated on earnings</t>
  </si>
  <si>
    <r>
      <t xml:space="preserve">Taxation calculated on </t>
    </r>
    <r>
      <rPr>
        <b/>
        <u/>
        <sz val="10"/>
        <rFont val="Arial"/>
        <family val="2"/>
      </rPr>
      <t xml:space="preserve">recurring </t>
    </r>
    <r>
      <rPr>
        <sz val="10"/>
        <rFont val="Arial"/>
        <family val="2"/>
      </rPr>
      <t>earnings</t>
    </r>
  </si>
  <si>
    <r>
      <t xml:space="preserve">Taxation calculated on </t>
    </r>
    <r>
      <rPr>
        <b/>
        <u/>
        <sz val="10"/>
        <rFont val="Arial"/>
        <family val="2"/>
      </rPr>
      <t xml:space="preserve">one-time </t>
    </r>
    <r>
      <rPr>
        <sz val="10"/>
        <rFont val="Arial"/>
        <family val="2"/>
      </rPr>
      <t>earnings</t>
    </r>
  </si>
  <si>
    <t>Less: Tax deducted from Start Date to Calculation Date</t>
  </si>
  <si>
    <t>Net earnings from Start Date to Calculation Date</t>
  </si>
  <si>
    <t>Please input recurring taxable earnings from Start Date to Calculation Date.  Examples of recurring payments are salary, commissions, overtime etc. (This list is not exhaustive) See FAQ1 for more details.</t>
  </si>
  <si>
    <t>Version</t>
  </si>
  <si>
    <t>Author</t>
  </si>
  <si>
    <t>Date</t>
  </si>
  <si>
    <t>Revision</t>
  </si>
  <si>
    <t>Office of the Tax Commissioner</t>
  </si>
  <si>
    <t>▼</t>
  </si>
  <si>
    <t>=[D] + [E]</t>
  </si>
  <si>
    <t>=[F]-[G]</t>
  </si>
  <si>
    <t>=[K]/([D]+[E]) in %</t>
  </si>
  <si>
    <t>=Tax on [N]</t>
  </si>
  <si>
    <t>=Tax on [O]</t>
  </si>
  <si>
    <t>=[N] + [E]</t>
  </si>
  <si>
    <t>=[K]</t>
  </si>
  <si>
    <t>Exhibit 1</t>
  </si>
  <si>
    <t>Are total annualized earnings + one-time earnings greater than tax cap amount?</t>
  </si>
  <si>
    <t>[R]</t>
  </si>
  <si>
    <t>=If [P] is Yes, then see [K], otherwise [R]-[Q]</t>
  </si>
  <si>
    <t>Please input current pay-period end date, for example, if pay-period is monthly, please input month-end date, if pay-period is weekly, please input week-end date. 
Alternatively, if employee ceased employment, please input employment end date.</t>
  </si>
  <si>
    <r>
      <t xml:space="preserve">EMPLOYEE PORTION
</t>
    </r>
    <r>
      <rPr>
        <b/>
        <sz val="10"/>
        <color rgb="FF002060"/>
        <rFont val="Arial"/>
        <family val="2"/>
      </rPr>
      <t>Note: This calculator has been provided to assist tax payers in calculating and understanding the tax liability of an individual employee at any point in time. The Office of the Tax Commissioner has separate tools / calculators that can be used by employers to calculate the tax liability for multiple employees individually and in aggregate. 
Please input details in the turquoise highlighted cells in Section A.</t>
    </r>
  </si>
  <si>
    <t>Monthly</t>
  </si>
  <si>
    <t>Band5</t>
  </si>
  <si>
    <t>$500,001 to $1,000,000</t>
  </si>
  <si>
    <t>$96,001 to $200,000</t>
  </si>
  <si>
    <t>$200,001 to $500,000</t>
  </si>
  <si>
    <t>FY23-24 YTD tax due</t>
  </si>
  <si>
    <t>=If [P] is Yes, minimum of (([D]+[E])*(112,080/1000000), 112,080), otherwise [I]+[J]</t>
  </si>
  <si>
    <t xml:space="preserve">This payroll tax calculator is not intended to be relied upon for the purpose of determining the actual amount of tax liability to the employee portion of payroll tax and should be used only as an aid to calculate an individual's estimated tax liability to the employee portion of payroll tax.  Further, this payroll tax calculator is not intended to serve as an online tax preparation tool for your quarterly payroll tax returns. The actual tax payable will depend on your circumstances and, as such, you are responsible for ensuring by independent verification the  accuracy and completeness of your tax liability. The payroll tax calculator is provided with the understanding that the Office of the Tax Commissioner (OTC) and its staff are not engaged in rendering  legal, accounting or other professional service and that the results generated by you when you use the calculator should not be taken to be legal, accounting, financial or other professional advice. If expert assistance is required, the services of a competent professional should be sought. The OTC and its staff make no representations, warranties, or guarantees about and assume no responsibility for the accuracy of any results generated by the payroll tax calculator, the content or the application of the material contained herein and the Government expressly disclaims all liability for any damages arising out of the use of, reference to,  reliance upon, or the  results generated when you use  the Payroll Tax Calculator.
The calculations provided are based on the current rates and bands at 1-Apr-24 as per the Payroll Tax Rates Act 1995 as amended by the Payroll Tax Amendment Act 2024
</t>
  </si>
  <si>
    <t>Updated for fiscal year 2024-25.</t>
  </si>
  <si>
    <t>Tax on annualized recurring earnings for FY24-25</t>
  </si>
  <si>
    <t>Tax on total annualized recurring + one-time earnings for FY24-25</t>
  </si>
  <si>
    <t>Effective FY24-25 YTD tax rate</t>
  </si>
  <si>
    <t>Start date of first pay-period for which a payment is made after 1-April-24 or joining date, 
whichever is later ("Start Date")</t>
  </si>
  <si>
    <t xml:space="preserve">Please select the applicable periodicity of earnings or pay-period.
- If the first pay-day for a bi-weekly paid employee is 1-April-24 then pay-period is "Bi-Weekly - 27", otherwise pay-period is "Bi-Weekly - 26". 
- If the first pay-day for a weekly paid employee is 1-April-24 then pay-period is "Weekly - 53", otherwise pay-period is "Weekly - 52". </t>
  </si>
  <si>
    <t>Please input employee joining date if it is after the start date of the first pay-period for which a payment is made after 1-April-24, otherwise input the start date of such pay-period. For example:
- If the first pay-day for a bi-weekly paid employee is 2-April-24 then the start date of the pay-period would be 20-March-24. 
- If the first pay-day for a weekly paid employee is 2-April-24 then the start date of the pay-period would be 27-March-24. 
- For a monthly paid employee if the earnings for the month is paid on 30-April-24 then the start date of the pay-period (i.e. the month) would be 1-April-24.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</si>
</sst>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44" formatCode="_(&quot;$&quot;* #,##0.00_);_(&quot;$&quot;* \(#,##0.00\);_(&quot;$&quot;* &quot;-&quot;??_);_(@_)"/>
    <numFmt numFmtId="43" formatCode="_(* #,##0.00_);_(* \(#,##0.00\);_(* &quot;-&quot;??_);_(@_)"/>
    <numFmt numFmtId="164" formatCode="&quot;[&quot;General&quot;]&quot;"/>
    <numFmt numFmtId="165" formatCode="&quot;$&quot;#,##0"/>
    <numFmt numFmtId="166" formatCode="_(* #,##0_);_(* \(#,##0\);_(* &quot;-&quot;??_);_(@_)"/>
    <numFmt numFmtId="167" formatCode="[$-409]d\-mmm\-yy;@"/>
    <numFmt numFmtId="168" formatCode="&quot;$&quot;#,##0.00"/>
    <numFmt numFmtId="169" formatCode="0.0%"/>
  </numFmts>
  <fonts count="3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0"/>
      <name val="Arial"/>
      <family val="2"/>
    </font>
    <font>
      <b/>
      <sz val="10"/>
      <color theme="1"/>
      <name val="Arial"/>
      <family val="2"/>
    </font>
    <font>
      <sz val="10"/>
      <color theme="0"/>
      <name val="Arial"/>
      <family val="2"/>
    </font>
    <font>
      <sz val="11"/>
      <color theme="1"/>
      <name val="Calibri"/>
      <family val="2"/>
      <scheme val="minor"/>
    </font>
    <font>
      <sz val="11"/>
      <color theme="1"/>
      <name val="Arial"/>
      <family val="2"/>
    </font>
    <font>
      <u/>
      <sz val="11"/>
      <color theme="10"/>
      <name val="Calibri"/>
      <family val="2"/>
      <scheme val="minor"/>
    </font>
    <font>
      <sz val="10"/>
      <name val="Arial"/>
      <family val="2"/>
    </font>
    <font>
      <sz val="11"/>
      <color theme="0"/>
      <name val="Arial"/>
      <family val="2"/>
    </font>
    <font>
      <b/>
      <sz val="10"/>
      <color theme="5" tint="-0.249977111117893"/>
      <name val="Arial"/>
      <family val="2"/>
    </font>
    <font>
      <b/>
      <sz val="10"/>
      <color rgb="FF000000"/>
      <name val="Arial"/>
      <family val="2"/>
    </font>
    <font>
      <b/>
      <sz val="10"/>
      <color rgb="FFFFFFFF"/>
      <name val="Arial"/>
      <family val="2"/>
    </font>
    <font>
      <b/>
      <sz val="11"/>
      <color rgb="FF002060"/>
      <name val="Arial"/>
      <family val="2"/>
    </font>
    <font>
      <i/>
      <sz val="8"/>
      <name val="Arial"/>
      <family val="2"/>
    </font>
    <font>
      <b/>
      <sz val="11"/>
      <color theme="0"/>
      <name val="Arial"/>
      <family val="2"/>
    </font>
    <font>
      <b/>
      <sz val="12"/>
      <color theme="0"/>
      <name val="Arial"/>
      <family val="2"/>
    </font>
    <font>
      <b/>
      <sz val="10"/>
      <name val="Arial"/>
      <family val="2"/>
    </font>
    <font>
      <sz val="10"/>
      <color rgb="FF00338D"/>
      <name val="Arial"/>
      <family val="2"/>
    </font>
    <font>
      <sz val="16"/>
      <color rgb="FFFF0000"/>
      <name val="Arial"/>
      <family val="2"/>
    </font>
    <font>
      <sz val="10"/>
      <color rgb="FF002060"/>
      <name val="Arial"/>
      <family val="2"/>
    </font>
    <font>
      <b/>
      <sz val="10"/>
      <color rgb="FF002060"/>
      <name val="Arial"/>
      <family val="2"/>
    </font>
    <font>
      <b/>
      <sz val="20"/>
      <color rgb="FF002060"/>
      <name val="Arial"/>
      <family val="2"/>
    </font>
    <font>
      <sz val="11"/>
      <color rgb="FF002060"/>
      <name val="Arial"/>
      <family val="2"/>
    </font>
    <font>
      <i/>
      <sz val="10"/>
      <name val="Arial"/>
      <family val="2"/>
    </font>
    <font>
      <sz val="11"/>
      <name val="Arial"/>
      <family val="2"/>
    </font>
    <font>
      <sz val="11"/>
      <color rgb="FF000000"/>
      <name val="Arial"/>
      <family val="2"/>
    </font>
    <font>
      <b/>
      <u/>
      <sz val="10"/>
      <color rgb="FF002060"/>
      <name val="Arial"/>
      <family val="2"/>
    </font>
    <font>
      <b/>
      <u/>
      <sz val="10"/>
      <color rgb="FF00338D"/>
      <name val="Arial"/>
      <family val="2"/>
    </font>
    <font>
      <b/>
      <u/>
      <sz val="10"/>
      <name val="Arial"/>
      <family val="2"/>
    </font>
    <font>
      <sz val="10"/>
      <color rgb="FFFFFFFF"/>
      <name val="Arial"/>
      <family val="2"/>
    </font>
    <font>
      <sz val="8"/>
      <color theme="0" tint="-0.499984740745262"/>
      <name val="Arial"/>
      <family val="2"/>
    </font>
  </fonts>
  <fills count="6">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rgb="FF00FFFF"/>
        <bgColor indexed="64"/>
      </patternFill>
    </fill>
    <fill>
      <patternFill patternType="gray125">
        <bgColor rgb="FF003189"/>
      </patternFill>
    </fill>
  </fills>
  <borders count="91">
    <border>
      <left/>
      <right/>
      <top/>
      <bottom/>
      <diagonal/>
    </border>
    <border>
      <left/>
      <right style="medium">
        <color auto="1"/>
      </right>
      <top style="hair">
        <color auto="1"/>
      </top>
      <bottom style="medium">
        <color auto="1"/>
      </bottom>
      <diagonal/>
    </border>
    <border>
      <left/>
      <right/>
      <top style="hair">
        <color auto="1"/>
      </top>
      <bottom style="medium">
        <color auto="1"/>
      </bottom>
      <diagonal/>
    </border>
    <border>
      <left style="medium">
        <color auto="1"/>
      </left>
      <right/>
      <top style="hair">
        <color auto="1"/>
      </top>
      <bottom style="medium">
        <color auto="1"/>
      </bottom>
      <diagonal/>
    </border>
    <border>
      <left/>
      <right style="medium">
        <color auto="1"/>
      </right>
      <top style="medium">
        <color auto="1"/>
      </top>
      <bottom style="hair">
        <color auto="1"/>
      </bottom>
      <diagonal/>
    </border>
    <border>
      <left/>
      <right/>
      <top style="medium">
        <color auto="1"/>
      </top>
      <bottom style="hair">
        <color auto="1"/>
      </bottom>
      <diagonal/>
    </border>
    <border>
      <left style="medium">
        <color auto="1"/>
      </left>
      <right/>
      <top style="medium">
        <color auto="1"/>
      </top>
      <bottom style="hair">
        <color auto="1"/>
      </bottom>
      <diagonal/>
    </border>
    <border>
      <left style="thin">
        <color indexed="24"/>
      </left>
      <right/>
      <top/>
      <bottom/>
      <diagonal/>
    </border>
    <border>
      <left/>
      <right/>
      <top style="thin">
        <color rgb="FF00338D"/>
      </top>
      <bottom style="medium">
        <color rgb="FF00338D"/>
      </bottom>
      <diagonal/>
    </border>
    <border>
      <left/>
      <right/>
      <top style="thin">
        <color rgb="FF00338D"/>
      </top>
      <bottom style="thin">
        <color rgb="FF00338D"/>
      </bottom>
      <diagonal/>
    </border>
    <border>
      <left/>
      <right style="thin">
        <color rgb="FF00338D"/>
      </right>
      <top/>
      <bottom/>
      <diagonal/>
    </border>
    <border>
      <left style="thin">
        <color rgb="FF00338D"/>
      </left>
      <right/>
      <top/>
      <bottom/>
      <diagonal/>
    </border>
    <border>
      <left/>
      <right style="thin">
        <color rgb="FF00338D"/>
      </right>
      <top style="thin">
        <color indexed="24"/>
      </top>
      <bottom/>
      <diagonal/>
    </border>
    <border>
      <left/>
      <right/>
      <top style="thin">
        <color indexed="24"/>
      </top>
      <bottom/>
      <diagonal/>
    </border>
    <border>
      <left style="thin">
        <color rgb="FF00338D"/>
      </left>
      <right/>
      <top style="thin">
        <color indexed="24"/>
      </top>
      <bottom/>
      <diagonal/>
    </border>
    <border>
      <left/>
      <right style="thin">
        <color rgb="FF00338D"/>
      </right>
      <top style="thin">
        <color indexed="24"/>
      </top>
      <bottom style="thin">
        <color rgb="FF00338D"/>
      </bottom>
      <diagonal/>
    </border>
    <border>
      <left/>
      <right/>
      <top style="thin">
        <color indexed="24"/>
      </top>
      <bottom style="thin">
        <color rgb="FF00338D"/>
      </bottom>
      <diagonal/>
    </border>
    <border>
      <left style="thin">
        <color rgb="FF00338D"/>
      </left>
      <right/>
      <top style="thin">
        <color indexed="24"/>
      </top>
      <bottom style="thin">
        <color rgb="FF00338D"/>
      </bottom>
      <diagonal/>
    </border>
    <border>
      <left/>
      <right/>
      <top/>
      <bottom style="thin">
        <color rgb="FF00338D"/>
      </bottom>
      <diagonal/>
    </border>
    <border>
      <left/>
      <right/>
      <top style="thin">
        <color rgb="FF002060"/>
      </top>
      <bottom style="medium">
        <color rgb="FF002060"/>
      </bottom>
      <diagonal/>
    </border>
    <border>
      <left style="thin">
        <color rgb="FF002060"/>
      </left>
      <right/>
      <top style="thin">
        <color rgb="FF002060"/>
      </top>
      <bottom style="medium">
        <color rgb="FF002060"/>
      </bottom>
      <diagonal/>
    </border>
    <border>
      <left style="thin">
        <color rgb="FF002060"/>
      </left>
      <right style="hair">
        <color rgb="FF002060"/>
      </right>
      <top style="thin">
        <color rgb="FF002060"/>
      </top>
      <bottom style="medium">
        <color rgb="FF002060"/>
      </bottom>
      <diagonal/>
    </border>
    <border>
      <left style="thin">
        <color rgb="FF002060"/>
      </left>
      <right style="hair">
        <color rgb="FF002060"/>
      </right>
      <top style="thin">
        <color rgb="FF002060"/>
      </top>
      <bottom style="thin">
        <color rgb="FF002060"/>
      </bottom>
      <diagonal/>
    </border>
    <border>
      <left/>
      <right/>
      <top/>
      <bottom style="medium">
        <color rgb="FF002060"/>
      </bottom>
      <diagonal/>
    </border>
    <border>
      <left style="thin">
        <color rgb="FF002060"/>
      </left>
      <right/>
      <top/>
      <bottom style="medium">
        <color rgb="FF002060"/>
      </bottom>
      <diagonal/>
    </border>
    <border>
      <left/>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style="thin">
        <color rgb="FF002060"/>
      </right>
      <top style="thin">
        <color rgb="FF00338D"/>
      </top>
      <bottom style="medium">
        <color rgb="FF00338D"/>
      </bottom>
      <diagonal/>
    </border>
    <border>
      <left style="thin">
        <color rgb="FF002060"/>
      </left>
      <right/>
      <top style="thin">
        <color rgb="FF00338D"/>
      </top>
      <bottom style="thin">
        <color rgb="FF00338D"/>
      </bottom>
      <diagonal/>
    </border>
    <border>
      <left style="thin">
        <color rgb="FF002060"/>
      </left>
      <right/>
      <top style="thin">
        <color rgb="FF00338D"/>
      </top>
      <bottom style="medium">
        <color rgb="FF00338D"/>
      </bottom>
      <diagonal/>
    </border>
    <border>
      <left style="thin">
        <color rgb="FF002060"/>
      </left>
      <right/>
      <top style="thin">
        <color rgb="FF00338D"/>
      </top>
      <bottom style="hair">
        <color rgb="FF002060"/>
      </bottom>
      <diagonal/>
    </border>
    <border>
      <left/>
      <right/>
      <top style="thin">
        <color rgb="FF00338D"/>
      </top>
      <bottom style="hair">
        <color rgb="FF002060"/>
      </bottom>
      <diagonal/>
    </border>
    <border>
      <left style="thin">
        <color rgb="FF002060"/>
      </left>
      <right/>
      <top style="hair">
        <color rgb="FF002060"/>
      </top>
      <bottom style="hair">
        <color rgb="FF002060"/>
      </bottom>
      <diagonal/>
    </border>
    <border>
      <left/>
      <right/>
      <top style="hair">
        <color rgb="FF002060"/>
      </top>
      <bottom style="hair">
        <color rgb="FF002060"/>
      </bottom>
      <diagonal/>
    </border>
    <border>
      <left style="thin">
        <color rgb="FF002060"/>
      </left>
      <right/>
      <top style="hair">
        <color rgb="FF002060"/>
      </top>
      <bottom style="medium">
        <color rgb="FF002060"/>
      </bottom>
      <diagonal/>
    </border>
    <border>
      <left/>
      <right/>
      <top style="hair">
        <color rgb="FF002060"/>
      </top>
      <bottom style="medium">
        <color rgb="FF002060"/>
      </bottom>
      <diagonal/>
    </border>
    <border>
      <left style="thin">
        <color rgb="FF00338D"/>
      </left>
      <right style="thin">
        <color rgb="FF002060"/>
      </right>
      <top style="thin">
        <color rgb="FF00338D"/>
      </top>
      <bottom style="hair">
        <color rgb="FF002060"/>
      </bottom>
      <diagonal/>
    </border>
    <border>
      <left style="thin">
        <color rgb="FF00338D"/>
      </left>
      <right style="thin">
        <color rgb="FF002060"/>
      </right>
      <top style="hair">
        <color rgb="FF002060"/>
      </top>
      <bottom style="hair">
        <color rgb="FF002060"/>
      </bottom>
      <diagonal/>
    </border>
    <border>
      <left style="thin">
        <color rgb="FF002060"/>
      </left>
      <right/>
      <top/>
      <bottom style="thin">
        <color rgb="FF00338D"/>
      </bottom>
      <diagonal/>
    </border>
    <border>
      <left style="thin">
        <color rgb="FF002060"/>
      </left>
      <right style="thin">
        <color rgb="FF002060"/>
      </right>
      <top/>
      <bottom style="thin">
        <color rgb="FF00338D"/>
      </bottom>
      <diagonal/>
    </border>
    <border>
      <left style="thin">
        <color rgb="FF002060"/>
      </left>
      <right style="thin">
        <color rgb="FF002060"/>
      </right>
      <top style="thin">
        <color rgb="FF002060"/>
      </top>
      <bottom style="double">
        <color rgb="FF002060"/>
      </bottom>
      <diagonal/>
    </border>
    <border>
      <left style="thin">
        <color rgb="FF002060"/>
      </left>
      <right/>
      <top style="thin">
        <color rgb="FF002060"/>
      </top>
      <bottom style="double">
        <color rgb="FF002060"/>
      </bottom>
      <diagonal/>
    </border>
    <border>
      <left/>
      <right/>
      <top style="thin">
        <color rgb="FF002060"/>
      </top>
      <bottom style="double">
        <color rgb="FF002060"/>
      </bottom>
      <diagonal/>
    </border>
    <border>
      <left style="thin">
        <color rgb="FF002060"/>
      </left>
      <right/>
      <top style="double">
        <color rgb="FF002060"/>
      </top>
      <bottom/>
      <diagonal/>
    </border>
    <border>
      <left/>
      <right/>
      <top style="double">
        <color rgb="FF002060"/>
      </top>
      <bottom/>
      <diagonal/>
    </border>
    <border>
      <left style="thin">
        <color rgb="FF002060"/>
      </left>
      <right style="thin">
        <color rgb="FF002060"/>
      </right>
      <top style="double">
        <color rgb="FF002060"/>
      </top>
      <bottom/>
      <diagonal/>
    </border>
    <border>
      <left style="thin">
        <color rgb="FF002060"/>
      </left>
      <right style="thin">
        <color rgb="FF002060"/>
      </right>
      <top/>
      <bottom style="medium">
        <color rgb="FF002060"/>
      </bottom>
      <diagonal/>
    </border>
    <border>
      <left style="thin">
        <color rgb="FF002060"/>
      </left>
      <right style="thin">
        <color rgb="FF002060"/>
      </right>
      <top style="thin">
        <color rgb="FF00338D"/>
      </top>
      <bottom style="hair">
        <color rgb="FF002060"/>
      </bottom>
      <diagonal/>
    </border>
    <border>
      <left style="thin">
        <color rgb="FF002060"/>
      </left>
      <right/>
      <top style="hair">
        <color rgb="FF002060"/>
      </top>
      <bottom style="thin">
        <color rgb="FF002060"/>
      </bottom>
      <diagonal/>
    </border>
    <border>
      <left/>
      <right/>
      <top style="hair">
        <color rgb="FF002060"/>
      </top>
      <bottom style="thin">
        <color rgb="FF002060"/>
      </bottom>
      <diagonal/>
    </border>
    <border>
      <left style="thin">
        <color rgb="FF002060"/>
      </left>
      <right style="thin">
        <color rgb="FF002060"/>
      </right>
      <top style="hair">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medium">
        <color rgb="FF002060"/>
      </bottom>
      <diagonal/>
    </border>
    <border>
      <left style="thin">
        <color rgb="FF002060"/>
      </left>
      <right/>
      <top style="thin">
        <color rgb="FF002060"/>
      </top>
      <bottom style="hair">
        <color rgb="FF002060"/>
      </bottom>
      <diagonal/>
    </border>
    <border>
      <left/>
      <right/>
      <top style="thin">
        <color rgb="FF002060"/>
      </top>
      <bottom style="hair">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thin">
        <color rgb="FF00338D"/>
      </top>
      <bottom style="thin">
        <color rgb="FF00338D"/>
      </bottom>
      <diagonal/>
    </border>
    <border>
      <left style="thin">
        <color rgb="FF002060"/>
      </left>
      <right/>
      <top style="hair">
        <color rgb="FF002060"/>
      </top>
      <bottom style="thin">
        <color rgb="FF00338D"/>
      </bottom>
      <diagonal/>
    </border>
    <border>
      <left/>
      <right/>
      <top style="hair">
        <color rgb="FF002060"/>
      </top>
      <bottom style="thin">
        <color rgb="FF00338D"/>
      </bottom>
      <diagonal/>
    </border>
    <border>
      <left/>
      <right/>
      <top style="medium">
        <color rgb="FF002060"/>
      </top>
      <bottom/>
      <diagonal/>
    </border>
    <border>
      <left/>
      <right style="medium">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style="thin">
        <color rgb="FF002060"/>
      </left>
      <right style="medium">
        <color rgb="FF002060"/>
      </right>
      <top style="thin">
        <color rgb="FF002060"/>
      </top>
      <bottom style="hair">
        <color rgb="FF002060"/>
      </bottom>
      <diagonal/>
    </border>
    <border>
      <left style="thin">
        <color rgb="FF002060"/>
      </left>
      <right style="medium">
        <color rgb="FF002060"/>
      </right>
      <top style="hair">
        <color rgb="FF002060"/>
      </top>
      <bottom style="hair">
        <color rgb="FF002060"/>
      </bottom>
      <diagonal/>
    </border>
    <border>
      <left style="thin">
        <color rgb="FF002060"/>
      </left>
      <right style="medium">
        <color rgb="FF002060"/>
      </right>
      <top style="hair">
        <color rgb="FF002060"/>
      </top>
      <bottom style="medium">
        <color rgb="FF002060"/>
      </bottom>
      <diagonal/>
    </border>
    <border>
      <left style="thin">
        <color rgb="FF002060"/>
      </left>
      <right/>
      <top style="thin">
        <color rgb="FF002060"/>
      </top>
      <bottom/>
      <diagonal/>
    </border>
    <border>
      <left/>
      <right/>
      <top style="thin">
        <color rgb="FF002060"/>
      </top>
      <bottom/>
      <diagonal/>
    </border>
    <border>
      <left/>
      <right/>
      <top/>
      <bottom style="hair">
        <color rgb="FF002060"/>
      </bottom>
      <diagonal/>
    </border>
    <border>
      <left style="thin">
        <color rgb="FF002060"/>
      </left>
      <right style="medium">
        <color rgb="FF002060"/>
      </right>
      <top/>
      <bottom style="hair">
        <color rgb="FF002060"/>
      </bottom>
      <diagonal/>
    </border>
    <border>
      <left style="hair">
        <color rgb="FF002060"/>
      </left>
      <right/>
      <top/>
      <bottom style="thin">
        <color rgb="FF002060"/>
      </bottom>
      <diagonal/>
    </border>
    <border>
      <left/>
      <right/>
      <top/>
      <bottom style="thin">
        <color rgb="FF002060"/>
      </bottom>
      <diagonal/>
    </border>
    <border>
      <left/>
      <right style="medium">
        <color rgb="FF002060"/>
      </right>
      <top/>
      <bottom style="thin">
        <color rgb="FF002060"/>
      </bottom>
      <diagonal/>
    </border>
    <border>
      <left style="hair">
        <color rgb="FF002060"/>
      </left>
      <right/>
      <top style="thin">
        <color rgb="FF002060"/>
      </top>
      <bottom style="thin">
        <color rgb="FF002060"/>
      </bottom>
      <diagonal/>
    </border>
    <border>
      <left style="hair">
        <color rgb="FF002060"/>
      </left>
      <right/>
      <top style="thin">
        <color rgb="FF002060"/>
      </top>
      <bottom style="medium">
        <color rgb="FF002060"/>
      </bottom>
      <diagonal/>
    </border>
    <border>
      <left/>
      <right style="medium">
        <color rgb="FF002060"/>
      </right>
      <top style="thin">
        <color rgb="FF002060"/>
      </top>
      <bottom style="medium">
        <color rgb="FF002060"/>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338D"/>
      </left>
      <right style="thin">
        <color rgb="FF002060"/>
      </right>
      <top style="hair">
        <color rgb="FF002060"/>
      </top>
      <bottom style="medium">
        <color rgb="FF002060"/>
      </bottom>
      <diagonal/>
    </border>
    <border>
      <left style="thin">
        <color rgb="FF002060"/>
      </left>
      <right/>
      <top/>
      <bottom/>
      <diagonal/>
    </border>
    <border>
      <left style="thin">
        <color rgb="FF002060"/>
      </left>
      <right style="thin">
        <color rgb="FF002060"/>
      </right>
      <top/>
      <bottom/>
      <diagonal/>
    </border>
  </borders>
  <cellStyleXfs count="5">
    <xf numFmtId="0" fontId="0" fillId="0" borderId="0"/>
    <xf numFmtId="43" fontId="11" fillId="0" borderId="0" applyFont="0" applyFill="0" applyBorder="0" applyAlignment="0" applyProtection="0"/>
    <xf numFmtId="9" fontId="11" fillId="0" borderId="0" applyFont="0" applyFill="0" applyBorder="0" applyAlignment="0" applyProtection="0"/>
    <xf numFmtId="0" fontId="13" fillId="0" borderId="0" applyNumberFormat="0" applyFill="0" applyBorder="0" applyAlignment="0" applyProtection="0"/>
    <xf numFmtId="44" fontId="11" fillId="0" borderId="0" applyFont="0" applyFill="0" applyBorder="0" applyAlignment="0" applyProtection="0"/>
  </cellStyleXfs>
  <cellXfs count="194">
    <xf numFmtId="0" fontId="0" fillId="0" borderId="0" xfId="0"/>
    <xf numFmtId="0" fontId="12" fillId="0" borderId="0" xfId="0" applyFont="1" applyAlignment="1">
      <alignment vertical="center"/>
    </xf>
    <xf numFmtId="0" fontId="7" fillId="0" borderId="0" xfId="0" applyFont="1" applyAlignment="1">
      <alignment vertical="center"/>
    </xf>
    <xf numFmtId="0" fontId="12" fillId="0" borderId="0" xfId="0" applyFont="1" applyFill="1" applyAlignment="1">
      <alignment vertical="center"/>
    </xf>
    <xf numFmtId="0" fontId="10" fillId="2" borderId="4" xfId="0" applyFont="1" applyFill="1" applyBorder="1" applyAlignment="1">
      <alignment vertical="center"/>
    </xf>
    <xf numFmtId="0" fontId="10" fillId="2" borderId="5" xfId="0" applyFont="1" applyFill="1" applyBorder="1" applyAlignment="1">
      <alignment vertical="center"/>
    </xf>
    <xf numFmtId="0" fontId="15" fillId="2" borderId="5" xfId="0" applyFont="1" applyFill="1" applyBorder="1" applyAlignment="1">
      <alignment vertical="center"/>
    </xf>
    <xf numFmtId="164" fontId="16" fillId="0" borderId="0" xfId="0" applyNumberFormat="1" applyFont="1" applyAlignment="1">
      <alignment horizontal="center" vertical="center"/>
    </xf>
    <xf numFmtId="166" fontId="17" fillId="3" borderId="8" xfId="1" applyNumberFormat="1" applyFont="1" applyFill="1" applyBorder="1" applyAlignment="1">
      <alignment horizontal="right" vertical="center"/>
    </xf>
    <xf numFmtId="165" fontId="17" fillId="3" borderId="8" xfId="1" applyNumberFormat="1" applyFont="1" applyFill="1" applyBorder="1" applyAlignment="1">
      <alignment horizontal="right" vertical="center"/>
    </xf>
    <xf numFmtId="0" fontId="17" fillId="3" borderId="9" xfId="0" applyNumberFormat="1" applyFont="1" applyFill="1" applyBorder="1" applyAlignment="1">
      <alignment horizontal="right" vertical="center" wrapText="1"/>
    </xf>
    <xf numFmtId="0" fontId="17" fillId="3" borderId="9" xfId="0" applyNumberFormat="1" applyFont="1" applyFill="1" applyBorder="1" applyAlignment="1">
      <alignment horizontal="right" vertical="center"/>
    </xf>
    <xf numFmtId="0" fontId="18" fillId="2" borderId="10" xfId="0" applyFont="1" applyFill="1" applyBorder="1" applyAlignment="1">
      <alignment horizontal="left" vertical="center"/>
    </xf>
    <xf numFmtId="0" fontId="18" fillId="2" borderId="0"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18" fillId="2" borderId="14" xfId="0" applyFont="1" applyFill="1" applyBorder="1" applyAlignment="1">
      <alignment horizontal="left" vertical="center"/>
    </xf>
    <xf numFmtId="0" fontId="19" fillId="0" borderId="0" xfId="0" applyFont="1" applyAlignment="1">
      <alignment vertical="center"/>
    </xf>
    <xf numFmtId="0" fontId="20" fillId="0" borderId="0" xfId="0" applyFont="1" applyAlignment="1">
      <alignment vertical="center"/>
    </xf>
    <xf numFmtId="0" fontId="9" fillId="0" borderId="0" xfId="0" applyFont="1" applyAlignment="1">
      <alignment horizontal="right" vertical="center"/>
    </xf>
    <xf numFmtId="0" fontId="8" fillId="2" borderId="0" xfId="0" applyFont="1" applyFill="1" applyAlignment="1">
      <alignment horizontal="centerContinuous" vertical="center"/>
    </xf>
    <xf numFmtId="0" fontId="21" fillId="2" borderId="0" xfId="0" applyFont="1" applyFill="1" applyAlignment="1">
      <alignment horizontal="centerContinuous" vertical="center"/>
    </xf>
    <xf numFmtId="0" fontId="22" fillId="2" borderId="0" xfId="0" applyFont="1" applyFill="1" applyAlignment="1">
      <alignment horizontal="centerContinuous" vertical="center"/>
    </xf>
    <xf numFmtId="0" fontId="12" fillId="0" borderId="0" xfId="0" applyFont="1" applyAlignment="1">
      <alignment vertical="center" wrapText="1"/>
    </xf>
    <xf numFmtId="0" fontId="18" fillId="2" borderId="15" xfId="0" applyFont="1" applyFill="1" applyBorder="1" applyAlignment="1">
      <alignment horizontal="left" vertical="center"/>
    </xf>
    <xf numFmtId="165" fontId="18" fillId="2" borderId="16" xfId="0" applyNumberFormat="1" applyFont="1" applyFill="1" applyBorder="1" applyAlignment="1">
      <alignment horizontal="left" vertical="center"/>
    </xf>
    <xf numFmtId="0" fontId="18" fillId="2" borderId="16" xfId="0" applyFont="1" applyFill="1" applyBorder="1" applyAlignment="1">
      <alignment horizontal="left" vertical="center"/>
    </xf>
    <xf numFmtId="0" fontId="18" fillId="2" borderId="17" xfId="0" applyFont="1" applyFill="1" applyBorder="1" applyAlignment="1">
      <alignment horizontal="left" vertical="center"/>
    </xf>
    <xf numFmtId="0" fontId="7" fillId="0" borderId="0" xfId="0" applyFont="1" applyBorder="1" applyAlignment="1">
      <alignment vertical="center"/>
    </xf>
    <xf numFmtId="0" fontId="12" fillId="0" borderId="0" xfId="0" applyFont="1" applyBorder="1" applyAlignment="1">
      <alignment vertical="center"/>
    </xf>
    <xf numFmtId="0" fontId="17" fillId="3" borderId="18" xfId="0" applyNumberFormat="1" applyFont="1" applyFill="1" applyBorder="1" applyAlignment="1">
      <alignment horizontal="right" vertical="center"/>
    </xf>
    <xf numFmtId="0" fontId="23" fillId="3" borderId="19" xfId="0" applyFont="1" applyFill="1" applyBorder="1" applyAlignment="1">
      <alignment horizontal="right" vertical="center"/>
    </xf>
    <xf numFmtId="0" fontId="23" fillId="3" borderId="20" xfId="0" applyFont="1" applyFill="1" applyBorder="1" applyAlignment="1">
      <alignment horizontal="left" vertical="center"/>
    </xf>
    <xf numFmtId="164" fontId="16" fillId="0" borderId="0" xfId="0" applyNumberFormat="1" applyFont="1" applyFill="1" applyAlignment="1">
      <alignment horizontal="center" vertical="center"/>
    </xf>
    <xf numFmtId="0" fontId="0" fillId="0" borderId="0" xfId="0" applyAlignment="1">
      <alignment vertical="center"/>
    </xf>
    <xf numFmtId="0" fontId="24" fillId="0" borderId="22" xfId="0" applyFont="1" applyBorder="1" applyAlignment="1">
      <alignment vertical="center" wrapText="1"/>
    </xf>
    <xf numFmtId="0" fontId="7" fillId="0" borderId="0" xfId="0" applyFont="1" applyAlignment="1">
      <alignment vertical="center" wrapText="1"/>
    </xf>
    <xf numFmtId="0" fontId="24" fillId="0" borderId="22" xfId="0" applyFont="1" applyBorder="1" applyAlignment="1">
      <alignment vertical="center"/>
    </xf>
    <xf numFmtId="0" fontId="0" fillId="0" borderId="0" xfId="0" applyFill="1" applyAlignment="1">
      <alignment vertical="center"/>
    </xf>
    <xf numFmtId="15" fontId="8" fillId="0" borderId="0" xfId="0" applyNumberFormat="1" applyFont="1" applyFill="1" applyAlignment="1">
      <alignment vertical="center" wrapText="1"/>
    </xf>
    <xf numFmtId="0" fontId="17" fillId="3" borderId="25" xfId="0" applyNumberFormat="1" applyFont="1" applyFill="1" applyBorder="1" applyAlignment="1">
      <alignment horizontal="right" vertical="center"/>
    </xf>
    <xf numFmtId="0" fontId="17" fillId="3" borderId="26" xfId="0" applyNumberFormat="1" applyFont="1" applyFill="1" applyBorder="1" applyAlignment="1">
      <alignment horizontal="left" vertical="center"/>
    </xf>
    <xf numFmtId="0" fontId="18" fillId="2" borderId="25" xfId="0" applyFont="1" applyFill="1" applyBorder="1" applyAlignment="1">
      <alignment horizontal="left" vertical="center"/>
    </xf>
    <xf numFmtId="0" fontId="18" fillId="2" borderId="26" xfId="0" applyFont="1" applyFill="1" applyBorder="1" applyAlignment="1">
      <alignment horizontal="left" vertical="center"/>
    </xf>
    <xf numFmtId="0" fontId="26" fillId="0" borderId="0" xfId="0" applyFont="1" applyFill="1" applyAlignment="1">
      <alignment vertical="center"/>
    </xf>
    <xf numFmtId="0" fontId="29" fillId="0" borderId="0" xfId="0" applyFont="1" applyFill="1" applyAlignment="1">
      <alignment vertical="center"/>
    </xf>
    <xf numFmtId="0" fontId="17" fillId="3" borderId="28" xfId="0" applyNumberFormat="1" applyFont="1" applyFill="1" applyBorder="1" applyAlignment="1">
      <alignment horizontal="left" vertical="center"/>
    </xf>
    <xf numFmtId="166" fontId="17" fillId="3" borderId="29" xfId="1" applyNumberFormat="1" applyFont="1" applyFill="1" applyBorder="1" applyAlignment="1">
      <alignment horizontal="left" vertical="center"/>
    </xf>
    <xf numFmtId="0" fontId="14" fillId="3" borderId="24" xfId="0" applyFont="1" applyFill="1" applyBorder="1" applyAlignment="1">
      <alignment horizontal="left" vertical="center"/>
    </xf>
    <xf numFmtId="0" fontId="14" fillId="3" borderId="30" xfId="0" applyFont="1" applyFill="1" applyBorder="1" applyAlignment="1">
      <alignment horizontal="left" vertical="center"/>
    </xf>
    <xf numFmtId="0" fontId="14" fillId="3" borderId="31" xfId="0" applyFont="1" applyFill="1" applyBorder="1" applyAlignment="1">
      <alignment horizontal="right" vertical="center"/>
    </xf>
    <xf numFmtId="0" fontId="14" fillId="3" borderId="32" xfId="0" applyFont="1" applyFill="1" applyBorder="1" applyAlignment="1">
      <alignment horizontal="left" vertical="center"/>
    </xf>
    <xf numFmtId="0" fontId="14" fillId="3" borderId="33" xfId="0" applyFont="1" applyFill="1" applyBorder="1" applyAlignment="1">
      <alignment horizontal="right" vertical="center"/>
    </xf>
    <xf numFmtId="0" fontId="17" fillId="3" borderId="38" xfId="0" applyNumberFormat="1" applyFont="1" applyFill="1" applyBorder="1" applyAlignment="1">
      <alignment horizontal="left" vertical="center"/>
    </xf>
    <xf numFmtId="0" fontId="17" fillId="3" borderId="39" xfId="0" applyNumberFormat="1" applyFont="1" applyFill="1" applyBorder="1" applyAlignment="1">
      <alignment horizontal="right" vertical="center"/>
    </xf>
    <xf numFmtId="0" fontId="23" fillId="3" borderId="41" xfId="0" applyFont="1" applyFill="1" applyBorder="1" applyAlignment="1">
      <alignment horizontal="left" vertical="center"/>
    </xf>
    <xf numFmtId="0" fontId="14" fillId="3" borderId="42" xfId="0" applyFont="1" applyFill="1" applyBorder="1" applyAlignment="1">
      <alignment horizontal="right" vertical="center"/>
    </xf>
    <xf numFmtId="0" fontId="23" fillId="3" borderId="43" xfId="0" applyFont="1" applyFill="1" applyBorder="1" applyAlignment="1">
      <alignment horizontal="left" vertical="center"/>
    </xf>
    <xf numFmtId="0" fontId="14" fillId="3" borderId="44" xfId="0" applyFont="1" applyFill="1" applyBorder="1" applyAlignment="1">
      <alignment horizontal="right" vertical="center"/>
    </xf>
    <xf numFmtId="166" fontId="23" fillId="3" borderId="45" xfId="1" applyNumberFormat="1" applyFont="1" applyFill="1" applyBorder="1" applyAlignment="1">
      <alignment horizontal="right" vertical="center"/>
    </xf>
    <xf numFmtId="0" fontId="14" fillId="3" borderId="23" xfId="0" applyFont="1" applyFill="1" applyBorder="1" applyAlignment="1">
      <alignment horizontal="right" vertical="center"/>
    </xf>
    <xf numFmtId="0" fontId="14" fillId="3" borderId="48" xfId="0" applyFont="1" applyFill="1" applyBorder="1" applyAlignment="1">
      <alignment horizontal="left" vertical="center"/>
    </xf>
    <xf numFmtId="0" fontId="14" fillId="3" borderId="49" xfId="0" applyFont="1" applyFill="1" applyBorder="1" applyAlignment="1">
      <alignment horizontal="right" vertical="center"/>
    </xf>
    <xf numFmtId="0" fontId="17" fillId="3" borderId="51" xfId="0" applyNumberFormat="1" applyFont="1" applyFill="1" applyBorder="1" applyAlignment="1">
      <alignment horizontal="right" vertical="center"/>
    </xf>
    <xf numFmtId="0" fontId="14" fillId="3" borderId="53" xfId="0" applyFont="1" applyFill="1" applyBorder="1" applyAlignment="1">
      <alignment horizontal="left" vertical="center"/>
    </xf>
    <xf numFmtId="0" fontId="14" fillId="3" borderId="54" xfId="0" applyFont="1" applyFill="1" applyBorder="1" applyAlignment="1">
      <alignment horizontal="right" vertical="center"/>
    </xf>
    <xf numFmtId="0" fontId="26" fillId="3" borderId="32" xfId="0" applyFont="1" applyFill="1" applyBorder="1" applyAlignment="1">
      <alignment horizontal="left" vertical="center"/>
    </xf>
    <xf numFmtId="0" fontId="24" fillId="3" borderId="33" xfId="0" applyFont="1" applyFill="1" applyBorder="1" applyAlignment="1">
      <alignment horizontal="right" vertical="center"/>
    </xf>
    <xf numFmtId="0" fontId="24" fillId="3" borderId="35" xfId="0" applyFont="1" applyFill="1" applyBorder="1" applyAlignment="1">
      <alignment horizontal="right" vertical="center"/>
    </xf>
    <xf numFmtId="165" fontId="14" fillId="3" borderId="31" xfId="1" applyNumberFormat="1" applyFont="1" applyFill="1" applyBorder="1" applyAlignment="1">
      <alignment horizontal="right" vertical="center"/>
    </xf>
    <xf numFmtId="10" fontId="14" fillId="3" borderId="31" xfId="2" applyNumberFormat="1" applyFont="1" applyFill="1" applyBorder="1" applyAlignment="1">
      <alignment horizontal="right" vertical="center"/>
    </xf>
    <xf numFmtId="165" fontId="14" fillId="3" borderId="33" xfId="1" applyNumberFormat="1" applyFont="1" applyFill="1" applyBorder="1" applyAlignment="1">
      <alignment horizontal="right" vertical="center"/>
    </xf>
    <xf numFmtId="10" fontId="14" fillId="3" borderId="33" xfId="2" applyNumberFormat="1" applyFont="1" applyFill="1" applyBorder="1" applyAlignment="1">
      <alignment horizontal="right" vertical="center"/>
    </xf>
    <xf numFmtId="0" fontId="14" fillId="3" borderId="58" xfId="0" applyFont="1" applyFill="1" applyBorder="1" applyAlignment="1">
      <alignment horizontal="left" vertical="center"/>
    </xf>
    <xf numFmtId="165" fontId="14" fillId="3" borderId="59" xfId="1" applyNumberFormat="1" applyFont="1" applyFill="1" applyBorder="1" applyAlignment="1">
      <alignment horizontal="right" vertical="center"/>
    </xf>
    <xf numFmtId="10" fontId="14" fillId="3" borderId="59" xfId="1" applyNumberFormat="1" applyFont="1" applyFill="1" applyBorder="1" applyAlignment="1">
      <alignment horizontal="right" vertical="center"/>
    </xf>
    <xf numFmtId="0" fontId="17" fillId="3" borderId="57" xfId="0" applyNumberFormat="1" applyFont="1" applyFill="1" applyBorder="1" applyAlignment="1">
      <alignment horizontal="right" vertical="center" wrapText="1"/>
    </xf>
    <xf numFmtId="0" fontId="25" fillId="3" borderId="60" xfId="0" applyFont="1" applyFill="1" applyBorder="1" applyAlignment="1">
      <alignment vertical="center"/>
    </xf>
    <xf numFmtId="0" fontId="18" fillId="2" borderId="61" xfId="0" applyFont="1" applyFill="1" applyBorder="1" applyAlignment="1">
      <alignment horizontal="left" vertical="center"/>
    </xf>
    <xf numFmtId="0" fontId="17" fillId="3" borderId="62" xfId="0" applyNumberFormat="1" applyFont="1" applyFill="1" applyBorder="1" applyAlignment="1">
      <alignment horizontal="right" vertical="center"/>
    </xf>
    <xf numFmtId="0" fontId="8" fillId="2" borderId="66" xfId="0" applyFont="1" applyFill="1" applyBorder="1" applyAlignment="1">
      <alignment vertical="center"/>
    </xf>
    <xf numFmtId="0" fontId="10" fillId="2" borderId="67" xfId="0" applyFont="1" applyFill="1" applyBorder="1" applyAlignment="1">
      <alignment vertical="center"/>
    </xf>
    <xf numFmtId="167" fontId="31" fillId="4" borderId="64" xfId="0" applyNumberFormat="1" applyFont="1" applyFill="1" applyBorder="1" applyAlignment="1" applyProtection="1">
      <alignment horizontal="right" vertical="center"/>
      <protection locked="0"/>
    </xf>
    <xf numFmtId="168" fontId="31" fillId="4" borderId="64" xfId="1" applyNumberFormat="1" applyFont="1" applyFill="1" applyBorder="1" applyAlignment="1" applyProtection="1">
      <alignment horizontal="right" vertical="center"/>
      <protection locked="0"/>
    </xf>
    <xf numFmtId="168" fontId="31" fillId="4" borderId="65" xfId="1" applyNumberFormat="1" applyFont="1" applyFill="1" applyBorder="1" applyAlignment="1" applyProtection="1">
      <alignment horizontal="right" vertical="center"/>
      <protection locked="0"/>
    </xf>
    <xf numFmtId="168" fontId="14" fillId="3" borderId="55" xfId="0" applyNumberFormat="1" applyFont="1" applyFill="1" applyBorder="1" applyAlignment="1">
      <alignment horizontal="right" vertical="center"/>
    </xf>
    <xf numFmtId="168" fontId="23" fillId="3" borderId="52" xfId="0" applyNumberFormat="1" applyFont="1" applyFill="1" applyBorder="1" applyAlignment="1">
      <alignment horizontal="right" vertical="center"/>
    </xf>
    <xf numFmtId="168" fontId="14" fillId="3" borderId="37" xfId="0" applyNumberFormat="1" applyFont="1" applyFill="1" applyBorder="1" applyAlignment="1">
      <alignment horizontal="right" vertical="center"/>
    </xf>
    <xf numFmtId="168" fontId="14" fillId="3" borderId="47" xfId="1" applyNumberFormat="1" applyFont="1" applyFill="1" applyBorder="1" applyAlignment="1">
      <alignment horizontal="right" vertical="center"/>
    </xf>
    <xf numFmtId="168" fontId="14" fillId="3" borderId="56" xfId="1" applyNumberFormat="1" applyFont="1" applyFill="1" applyBorder="1" applyAlignment="1">
      <alignment horizontal="right" vertical="center"/>
    </xf>
    <xf numFmtId="168" fontId="17" fillId="3" borderId="27" xfId="1" applyNumberFormat="1" applyFont="1" applyFill="1" applyBorder="1" applyAlignment="1">
      <alignment horizontal="right" vertical="center"/>
    </xf>
    <xf numFmtId="168" fontId="17" fillId="3" borderId="8" xfId="1" applyNumberFormat="1" applyFont="1" applyFill="1" applyBorder="1" applyAlignment="1">
      <alignment horizontal="right" vertical="center"/>
    </xf>
    <xf numFmtId="0" fontId="26" fillId="3" borderId="53" xfId="0" applyNumberFormat="1" applyFont="1" applyFill="1" applyBorder="1" applyAlignment="1">
      <alignment horizontal="left" vertical="center"/>
    </xf>
    <xf numFmtId="0" fontId="27" fillId="3" borderId="54" xfId="0" applyNumberFormat="1" applyFont="1" applyFill="1" applyBorder="1" applyAlignment="1">
      <alignment horizontal="right" vertical="center"/>
    </xf>
    <xf numFmtId="167" fontId="31" fillId="4" borderId="69" xfId="0" applyNumberFormat="1" applyFont="1" applyFill="1" applyBorder="1" applyAlignment="1" applyProtection="1">
      <alignment horizontal="right" vertical="center"/>
      <protection locked="0"/>
    </xf>
    <xf numFmtId="0" fontId="26" fillId="0" borderId="32" xfId="0" applyFont="1" applyFill="1" applyBorder="1" applyAlignment="1">
      <alignment horizontal="left" vertical="center"/>
    </xf>
    <xf numFmtId="0" fontId="26" fillId="0" borderId="34" xfId="0" applyFont="1" applyFill="1" applyBorder="1" applyAlignment="1">
      <alignment horizontal="left" vertical="center"/>
    </xf>
    <xf numFmtId="0" fontId="24" fillId="0" borderId="22" xfId="0" applyFont="1" applyFill="1" applyBorder="1" applyAlignment="1">
      <alignment vertical="center" wrapText="1"/>
    </xf>
    <xf numFmtId="0" fontId="24" fillId="0" borderId="21" xfId="0" applyFont="1" applyFill="1" applyBorder="1" applyAlignment="1">
      <alignment vertical="center" wrapText="1"/>
    </xf>
    <xf numFmtId="168" fontId="14" fillId="0" borderId="37" xfId="0" applyNumberFormat="1" applyFont="1" applyFill="1" applyBorder="1" applyAlignment="1">
      <alignment horizontal="right" vertical="center"/>
    </xf>
    <xf numFmtId="7" fontId="14" fillId="3" borderId="50" xfId="0" applyNumberFormat="1" applyFont="1" applyFill="1" applyBorder="1" applyAlignment="1">
      <alignment horizontal="right" vertical="center"/>
    </xf>
    <xf numFmtId="168" fontId="14" fillId="3" borderId="50" xfId="4" applyNumberFormat="1" applyFont="1" applyFill="1" applyBorder="1" applyAlignment="1">
      <alignment horizontal="right" vertical="center"/>
    </xf>
    <xf numFmtId="168" fontId="23" fillId="3" borderId="40" xfId="4" applyNumberFormat="1" applyFont="1" applyFill="1" applyBorder="1" applyAlignment="1">
      <alignment horizontal="right" vertical="center"/>
    </xf>
    <xf numFmtId="43" fontId="7" fillId="0" borderId="0" xfId="1" applyFont="1" applyAlignment="1">
      <alignment vertical="center"/>
    </xf>
    <xf numFmtId="0" fontId="8" fillId="2" borderId="6" xfId="0" applyFont="1" applyFill="1" applyBorder="1" applyAlignment="1">
      <alignment vertical="center"/>
    </xf>
    <xf numFmtId="0" fontId="14" fillId="0" borderId="31" xfId="0" applyFont="1" applyFill="1" applyBorder="1" applyAlignment="1">
      <alignment horizontal="right" vertical="center"/>
    </xf>
    <xf numFmtId="168" fontId="14" fillId="0" borderId="47" xfId="4" applyNumberFormat="1" applyFont="1" applyFill="1" applyBorder="1" applyAlignment="1">
      <alignment horizontal="right" vertical="center"/>
    </xf>
    <xf numFmtId="0" fontId="14" fillId="0" borderId="30" xfId="0" applyFont="1" applyFill="1" applyBorder="1" applyAlignment="1">
      <alignment horizontal="left" vertical="center"/>
    </xf>
    <xf numFmtId="2" fontId="14" fillId="0" borderId="36" xfId="0" applyNumberFormat="1" applyFont="1" applyFill="1" applyBorder="1" applyAlignment="1">
      <alignment horizontal="right" vertical="center"/>
    </xf>
    <xf numFmtId="0" fontId="14" fillId="0" borderId="32" xfId="0" applyFont="1" applyFill="1" applyBorder="1" applyAlignment="1">
      <alignment horizontal="left" vertical="center"/>
    </xf>
    <xf numFmtId="0" fontId="14" fillId="0" borderId="33" xfId="0" applyFont="1" applyFill="1" applyBorder="1" applyAlignment="1">
      <alignment horizontal="right" vertical="center"/>
    </xf>
    <xf numFmtId="0" fontId="25" fillId="3" borderId="68" xfId="0" applyFont="1" applyFill="1" applyBorder="1" applyAlignment="1">
      <alignment horizontal="right" vertical="center"/>
    </xf>
    <xf numFmtId="0" fontId="25" fillId="3" borderId="33" xfId="0" applyFont="1" applyFill="1" applyBorder="1" applyAlignment="1">
      <alignment horizontal="right" vertical="center"/>
    </xf>
    <xf numFmtId="0" fontId="25" fillId="3" borderId="35" xfId="0" applyFont="1" applyFill="1" applyBorder="1" applyAlignment="1">
      <alignment horizontal="right" vertical="center"/>
    </xf>
    <xf numFmtId="164" fontId="16" fillId="0" borderId="0" xfId="0" quotePrefix="1" applyNumberFormat="1" applyFont="1" applyBorder="1" applyAlignment="1">
      <alignment horizontal="left" vertical="center" wrapText="1" indent="1"/>
    </xf>
    <xf numFmtId="166" fontId="5" fillId="0" borderId="0" xfId="1" applyNumberFormat="1" applyFont="1" applyAlignment="1">
      <alignment vertical="center"/>
    </xf>
    <xf numFmtId="166" fontId="17" fillId="3" borderId="0" xfId="1" applyNumberFormat="1" applyFont="1" applyFill="1" applyBorder="1" applyAlignment="1">
      <alignment horizontal="left" vertical="center"/>
    </xf>
    <xf numFmtId="165" fontId="17" fillId="3" borderId="0" xfId="1" applyNumberFormat="1" applyFont="1" applyFill="1" applyBorder="1" applyAlignment="1">
      <alignment horizontal="right" vertical="center"/>
    </xf>
    <xf numFmtId="0" fontId="5" fillId="0" borderId="0" xfId="0" applyFont="1" applyAlignment="1">
      <alignment vertical="center"/>
    </xf>
    <xf numFmtId="10" fontId="9" fillId="0" borderId="0" xfId="2" applyNumberFormat="1" applyFont="1" applyAlignment="1">
      <alignment vertical="center"/>
    </xf>
    <xf numFmtId="15" fontId="23" fillId="0" borderId="0" xfId="0" applyNumberFormat="1" applyFont="1" applyFill="1" applyAlignment="1">
      <alignment vertical="center"/>
    </xf>
    <xf numFmtId="0" fontId="14" fillId="0" borderId="0" xfId="0" applyFont="1" applyAlignment="1">
      <alignment vertical="center" wrapText="1"/>
    </xf>
    <xf numFmtId="166" fontId="0" fillId="0" borderId="0" xfId="1" applyNumberFormat="1" applyFont="1"/>
    <xf numFmtId="168" fontId="7" fillId="0" borderId="0" xfId="0" applyNumberFormat="1" applyFont="1" applyAlignment="1">
      <alignment vertical="center"/>
    </xf>
    <xf numFmtId="168" fontId="0" fillId="0" borderId="0" xfId="0" applyNumberFormat="1"/>
    <xf numFmtId="0" fontId="4" fillId="0" borderId="0" xfId="0" applyFont="1" applyAlignment="1">
      <alignment vertical="center"/>
    </xf>
    <xf numFmtId="165" fontId="17" fillId="0" borderId="8" xfId="1" applyNumberFormat="1" applyFont="1" applyFill="1" applyBorder="1" applyAlignment="1">
      <alignment horizontal="right" vertical="center"/>
    </xf>
    <xf numFmtId="168" fontId="17" fillId="0" borderId="8" xfId="1" applyNumberFormat="1" applyFont="1" applyFill="1" applyBorder="1" applyAlignment="1">
      <alignment horizontal="right" vertical="center"/>
    </xf>
    <xf numFmtId="166" fontId="17" fillId="0" borderId="8" xfId="1" applyNumberFormat="1" applyFont="1" applyFill="1" applyBorder="1" applyAlignment="1">
      <alignment horizontal="right" vertical="center"/>
    </xf>
    <xf numFmtId="168" fontId="17" fillId="0" borderId="27" xfId="1" applyNumberFormat="1" applyFont="1" applyFill="1" applyBorder="1" applyAlignment="1">
      <alignment horizontal="right" vertical="center"/>
    </xf>
    <xf numFmtId="168" fontId="14" fillId="0" borderId="31" xfId="1" applyNumberFormat="1" applyFont="1" applyFill="1" applyBorder="1" applyAlignment="1">
      <alignment horizontal="right" vertical="center"/>
    </xf>
    <xf numFmtId="168" fontId="14" fillId="0" borderId="33" xfId="1" applyNumberFormat="1" applyFont="1" applyFill="1" applyBorder="1" applyAlignment="1">
      <alignment horizontal="right" vertical="center"/>
    </xf>
    <xf numFmtId="168" fontId="14" fillId="0" borderId="59" xfId="1" applyNumberFormat="1" applyFont="1" applyFill="1" applyBorder="1" applyAlignment="1">
      <alignment horizontal="right" vertical="center"/>
    </xf>
    <xf numFmtId="10" fontId="14" fillId="0" borderId="31" xfId="2" applyNumberFormat="1" applyFont="1" applyFill="1" applyBorder="1" applyAlignment="1">
      <alignment horizontal="right" vertical="center"/>
    </xf>
    <xf numFmtId="168" fontId="14" fillId="0" borderId="47" xfId="1" applyNumberFormat="1" applyFont="1" applyFill="1" applyBorder="1" applyAlignment="1">
      <alignment horizontal="right" vertical="center"/>
    </xf>
    <xf numFmtId="0" fontId="7" fillId="0" borderId="0" xfId="0" applyFont="1" applyFill="1" applyAlignment="1">
      <alignment vertical="center"/>
    </xf>
    <xf numFmtId="10" fontId="14" fillId="0" borderId="33" xfId="2" applyNumberFormat="1" applyFont="1" applyFill="1" applyBorder="1" applyAlignment="1">
      <alignment horizontal="right" vertical="center"/>
    </xf>
    <xf numFmtId="168" fontId="14" fillId="0" borderId="56" xfId="1" applyNumberFormat="1" applyFont="1" applyFill="1" applyBorder="1" applyAlignment="1">
      <alignment horizontal="right" vertical="center"/>
    </xf>
    <xf numFmtId="0" fontId="3" fillId="0" borderId="0" xfId="0" applyFont="1"/>
    <xf numFmtId="0" fontId="36" fillId="5" borderId="77" xfId="0" applyFont="1" applyFill="1" applyBorder="1" applyAlignment="1">
      <alignment horizontal="left" vertical="center" wrapText="1" indent="1"/>
    </xf>
    <xf numFmtId="0" fontId="36" fillId="5" borderId="78" xfId="0" applyFont="1" applyFill="1" applyBorder="1" applyAlignment="1">
      <alignment horizontal="left" vertical="center" wrapText="1" indent="1"/>
    </xf>
    <xf numFmtId="0" fontId="36" fillId="5" borderId="79" xfId="0" applyFont="1" applyFill="1" applyBorder="1" applyAlignment="1">
      <alignment horizontal="left" vertical="center" wrapText="1" indent="1"/>
    </xf>
    <xf numFmtId="0" fontId="3" fillId="0" borderId="80" xfId="0" applyFont="1" applyBorder="1"/>
    <xf numFmtId="0" fontId="3" fillId="0" borderId="81" xfId="0" applyFont="1" applyBorder="1"/>
    <xf numFmtId="15" fontId="3" fillId="0" borderId="81" xfId="0" applyNumberFormat="1" applyFont="1" applyBorder="1"/>
    <xf numFmtId="0" fontId="3" fillId="0" borderId="83" xfId="0" applyFont="1" applyBorder="1"/>
    <xf numFmtId="0" fontId="3" fillId="0" borderId="0" xfId="0" applyFont="1" applyBorder="1"/>
    <xf numFmtId="0" fontId="3" fillId="0" borderId="84" xfId="0" applyFont="1" applyBorder="1"/>
    <xf numFmtId="0" fontId="37" fillId="3" borderId="0" xfId="0" applyNumberFormat="1" applyFont="1" applyFill="1" applyBorder="1" applyAlignment="1">
      <alignment horizontal="left" vertical="center"/>
    </xf>
    <xf numFmtId="0" fontId="32" fillId="4" borderId="63" xfId="0" applyNumberFormat="1" applyFont="1" applyFill="1" applyBorder="1" applyAlignment="1" applyProtection="1">
      <alignment horizontal="right" vertical="center"/>
      <protection locked="0"/>
    </xf>
    <xf numFmtId="0" fontId="3" fillId="0" borderId="85" xfId="0" applyFont="1" applyBorder="1"/>
    <xf numFmtId="0" fontId="3" fillId="0" borderId="86" xfId="0" applyFont="1" applyBorder="1"/>
    <xf numFmtId="15" fontId="3" fillId="0" borderId="86" xfId="0" applyNumberFormat="1" applyFont="1" applyBorder="1"/>
    <xf numFmtId="0" fontId="2" fillId="0" borderId="87" xfId="0" applyFont="1" applyBorder="1" applyAlignment="1">
      <alignment wrapText="1"/>
    </xf>
    <xf numFmtId="0" fontId="1" fillId="0" borderId="0" xfId="0" applyFont="1" applyAlignment="1">
      <alignment vertical="center"/>
    </xf>
    <xf numFmtId="0" fontId="14" fillId="3" borderId="34" xfId="0" applyFont="1" applyFill="1" applyBorder="1" applyAlignment="1">
      <alignment horizontal="left" vertical="center"/>
    </xf>
    <xf numFmtId="0" fontId="0" fillId="0" borderId="35" xfId="0" applyBorder="1" applyAlignment="1">
      <alignment vertical="center"/>
    </xf>
    <xf numFmtId="165" fontId="14" fillId="3" borderId="88" xfId="0" applyNumberFormat="1" applyFont="1" applyFill="1" applyBorder="1" applyAlignment="1">
      <alignment horizontal="right" vertical="center"/>
    </xf>
    <xf numFmtId="0" fontId="1" fillId="0" borderId="87" xfId="0" applyFont="1" applyBorder="1" applyAlignment="1">
      <alignment wrapText="1"/>
    </xf>
    <xf numFmtId="0" fontId="8" fillId="2" borderId="14" xfId="0" applyFont="1" applyFill="1" applyBorder="1" applyAlignment="1">
      <alignment horizontal="left" vertical="center"/>
    </xf>
    <xf numFmtId="0" fontId="1" fillId="0" borderId="82" xfId="0" applyFont="1" applyBorder="1"/>
    <xf numFmtId="169" fontId="14" fillId="3" borderId="46" xfId="2" applyNumberFormat="1" applyFont="1" applyFill="1" applyBorder="1" applyAlignment="1">
      <alignment horizontal="right" vertical="center"/>
    </xf>
    <xf numFmtId="0" fontId="14" fillId="3" borderId="89" xfId="0" applyFont="1" applyFill="1" applyBorder="1" applyAlignment="1">
      <alignment horizontal="left" vertical="center"/>
    </xf>
    <xf numFmtId="165" fontId="14" fillId="3" borderId="0" xfId="1" applyNumberFormat="1" applyFont="1" applyFill="1" applyBorder="1" applyAlignment="1">
      <alignment horizontal="right" vertical="center"/>
    </xf>
    <xf numFmtId="168" fontId="14" fillId="0" borderId="0" xfId="1" applyNumberFormat="1" applyFont="1" applyFill="1" applyBorder="1" applyAlignment="1">
      <alignment horizontal="right" vertical="center"/>
    </xf>
    <xf numFmtId="10" fontId="14" fillId="0" borderId="0" xfId="1" applyNumberFormat="1" applyFont="1" applyFill="1" applyBorder="1" applyAlignment="1">
      <alignment horizontal="right" vertical="center"/>
    </xf>
    <xf numFmtId="168" fontId="14" fillId="0" borderId="90" xfId="1" applyNumberFormat="1" applyFont="1" applyFill="1" applyBorder="1" applyAlignment="1">
      <alignment horizontal="right" vertical="center"/>
    </xf>
    <xf numFmtId="0" fontId="28" fillId="0" borderId="76" xfId="0" applyFont="1" applyFill="1" applyBorder="1" applyAlignment="1">
      <alignment horizontal="center" vertical="top" wrapText="1"/>
    </xf>
    <xf numFmtId="0" fontId="28" fillId="0" borderId="76" xfId="0" applyFont="1" applyFill="1" applyBorder="1" applyAlignment="1">
      <alignment horizontal="center" vertical="center"/>
    </xf>
    <xf numFmtId="164" fontId="14" fillId="0" borderId="3" xfId="3" applyNumberFormat="1" applyFont="1" applyBorder="1" applyAlignment="1">
      <alignment vertical="center" wrapText="1"/>
    </xf>
    <xf numFmtId="164" fontId="14" fillId="0" borderId="2" xfId="3" applyNumberFormat="1" applyFont="1" applyBorder="1" applyAlignment="1">
      <alignment vertical="center" wrapText="1"/>
    </xf>
    <xf numFmtId="164" fontId="14" fillId="0" borderId="1" xfId="3" applyNumberFormat="1" applyFont="1" applyBorder="1" applyAlignment="1">
      <alignment vertical="center" wrapText="1"/>
    </xf>
    <xf numFmtId="164" fontId="16" fillId="0" borderId="7" xfId="0" quotePrefix="1" applyNumberFormat="1" applyFont="1" applyBorder="1" applyAlignment="1">
      <alignment horizontal="left" vertical="center" wrapText="1" indent="1"/>
    </xf>
    <xf numFmtId="164" fontId="16" fillId="0" borderId="0" xfId="0" quotePrefix="1" applyNumberFormat="1" applyFont="1" applyAlignment="1">
      <alignment horizontal="left" vertical="center" wrapText="1" indent="1"/>
    </xf>
    <xf numFmtId="0" fontId="26" fillId="3" borderId="32" xfId="0" applyFont="1" applyFill="1" applyBorder="1" applyAlignment="1">
      <alignment horizontal="left" vertical="center" wrapText="1"/>
    </xf>
    <xf numFmtId="0" fontId="26" fillId="3" borderId="33" xfId="0" applyFont="1" applyFill="1" applyBorder="1" applyAlignment="1">
      <alignment horizontal="left" vertical="center" wrapText="1"/>
    </xf>
    <xf numFmtId="0" fontId="14" fillId="0" borderId="70" xfId="0" applyFont="1" applyFill="1" applyBorder="1" applyAlignment="1">
      <alignment vertical="center" wrapText="1"/>
    </xf>
    <xf numFmtId="0" fontId="14" fillId="0" borderId="71" xfId="0" applyFont="1" applyFill="1" applyBorder="1" applyAlignment="1">
      <alignment vertical="center" wrapText="1"/>
    </xf>
    <xf numFmtId="0" fontId="14" fillId="0" borderId="72" xfId="0" applyFont="1" applyFill="1" applyBorder="1" applyAlignment="1">
      <alignment vertical="center" wrapText="1"/>
    </xf>
    <xf numFmtId="0" fontId="14" fillId="0" borderId="73" xfId="0" applyFont="1" applyFill="1" applyBorder="1" applyAlignment="1">
      <alignment vertical="center" wrapText="1"/>
    </xf>
    <xf numFmtId="0" fontId="14" fillId="0" borderId="25" xfId="0" applyFont="1" applyFill="1" applyBorder="1" applyAlignment="1">
      <alignment vertical="center" wrapText="1"/>
    </xf>
    <xf numFmtId="0" fontId="14" fillId="0" borderId="61" xfId="0" applyFont="1" applyFill="1" applyBorder="1" applyAlignment="1">
      <alignment vertical="center" wrapText="1"/>
    </xf>
    <xf numFmtId="0" fontId="1" fillId="0" borderId="73" xfId="0" applyFont="1" applyFill="1" applyBorder="1" applyAlignment="1">
      <alignment vertical="center" wrapText="1"/>
    </xf>
    <xf numFmtId="0" fontId="6" fillId="0" borderId="25" xfId="0" applyFont="1" applyFill="1" applyBorder="1" applyAlignment="1">
      <alignment vertical="center" wrapText="1"/>
    </xf>
    <xf numFmtId="0" fontId="6" fillId="0" borderId="61" xfId="0" applyFont="1" applyFill="1" applyBorder="1" applyAlignment="1">
      <alignment vertical="center" wrapText="1"/>
    </xf>
    <xf numFmtId="0" fontId="4" fillId="0" borderId="73" xfId="0" applyFont="1" applyFill="1" applyBorder="1" applyAlignment="1">
      <alignment vertical="center" wrapText="1"/>
    </xf>
    <xf numFmtId="0" fontId="6" fillId="0" borderId="74" xfId="0" applyFont="1" applyFill="1" applyBorder="1" applyAlignment="1">
      <alignment vertical="center" wrapText="1"/>
    </xf>
    <xf numFmtId="0" fontId="6" fillId="0" borderId="19" xfId="0" applyFont="1" applyFill="1" applyBorder="1" applyAlignment="1">
      <alignment vertical="center" wrapText="1"/>
    </xf>
    <xf numFmtId="0" fontId="6" fillId="0" borderId="75" xfId="0" applyFont="1" applyFill="1" applyBorder="1" applyAlignment="1">
      <alignment vertical="center" wrapText="1"/>
    </xf>
    <xf numFmtId="164" fontId="16" fillId="0" borderId="7" xfId="0" quotePrefix="1" applyNumberFormat="1" applyFont="1" applyFill="1" applyBorder="1" applyAlignment="1">
      <alignment horizontal="left" vertical="center" wrapText="1" indent="1"/>
    </xf>
    <xf numFmtId="164" fontId="16" fillId="0" borderId="0" xfId="0" quotePrefix="1" applyNumberFormat="1" applyFont="1" applyFill="1" applyAlignment="1">
      <alignment horizontal="left" vertical="center" wrapText="1" indent="1"/>
    </xf>
    <xf numFmtId="164" fontId="16" fillId="0" borderId="0" xfId="0" quotePrefix="1" applyNumberFormat="1" applyFont="1" applyBorder="1" applyAlignment="1">
      <alignment horizontal="left" vertical="center" wrapText="1" indent="1"/>
    </xf>
    <xf numFmtId="164" fontId="16" fillId="0" borderId="0" xfId="0" quotePrefix="1" applyNumberFormat="1" applyFont="1" applyFill="1" applyBorder="1" applyAlignment="1">
      <alignment horizontal="left" vertical="center" wrapText="1" indent="1"/>
    </xf>
  </cellXfs>
  <cellStyles count="5">
    <cellStyle name="Comma" xfId="1" builtinId="3"/>
    <cellStyle name="Currency" xfId="4" builtinId="4"/>
    <cellStyle name="Hyperlink" xfId="3" builtinId="8"/>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colors>
    <mruColors>
      <color rgb="FF00206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156883</xdr:colOff>
      <xdr:row>0</xdr:row>
      <xdr:rowOff>56029</xdr:rowOff>
    </xdr:from>
    <xdr:to>
      <xdr:col>9</xdr:col>
      <xdr:colOff>729018</xdr:colOff>
      <xdr:row>4</xdr:row>
      <xdr:rowOff>1456</xdr:rowOff>
    </xdr:to>
    <xdr:grpSp>
      <xdr:nvGrpSpPr>
        <xdr:cNvPr id="89" name="Group 88">
          <a:extLst>
            <a:ext uri="{FF2B5EF4-FFF2-40B4-BE49-F238E27FC236}">
              <a16:creationId xmlns:a16="http://schemas.microsoft.com/office/drawing/2014/main" id="{00000000-0008-0000-0000-000059000000}"/>
            </a:ext>
          </a:extLst>
        </xdr:cNvPr>
        <xdr:cNvGrpSpPr/>
      </xdr:nvGrpSpPr>
      <xdr:grpSpPr>
        <a:xfrm>
          <a:off x="4738408" y="56029"/>
          <a:ext cx="3001010" cy="745527"/>
          <a:chOff x="1781735" y="78441"/>
          <a:chExt cx="2954132" cy="737870"/>
        </a:xfrm>
        <a:effectLst/>
      </xdr:grpSpPr>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2498762" y="246531"/>
            <a:ext cx="2237105" cy="295908"/>
            <a:chOff x="1675" y="-546"/>
            <a:chExt cx="3523" cy="451"/>
          </a:xfrm>
        </xdr:grpSpPr>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8" name="Group 7">
              <a:extLst>
                <a:ext uri="{FF2B5EF4-FFF2-40B4-BE49-F238E27FC236}">
                  <a16:creationId xmlns:a16="http://schemas.microsoft.com/office/drawing/2014/main" id="{00000000-0008-0000-0000-000008000000}"/>
                </a:ext>
              </a:extLst>
            </xdr:cNvPr>
            <xdr:cNvGrpSpPr>
              <a:grpSpLocks/>
            </xdr:cNvGrpSpPr>
          </xdr:nvGrpSpPr>
          <xdr:grpSpPr bwMode="auto">
            <a:xfrm>
              <a:off x="1858" y="-493"/>
              <a:ext cx="2" cy="99"/>
              <a:chOff x="1858" y="-493"/>
              <a:chExt cx="2" cy="99"/>
            </a:xfrm>
          </xdr:grpSpPr>
          <xdr:sp macro="" textlink="">
            <xdr:nvSpPr>
              <xdr:cNvPr id="87" name="Freeform 86">
                <a:extLst>
                  <a:ext uri="{FF2B5EF4-FFF2-40B4-BE49-F238E27FC236}">
                    <a16:creationId xmlns:a16="http://schemas.microsoft.com/office/drawing/2014/main" id="{00000000-0008-0000-0000-000057000000}"/>
                  </a:ext>
                </a:extLst>
              </xdr:cNvPr>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9" name="Group 8">
              <a:extLst>
                <a:ext uri="{FF2B5EF4-FFF2-40B4-BE49-F238E27FC236}">
                  <a16:creationId xmlns:a16="http://schemas.microsoft.com/office/drawing/2014/main" id="{00000000-0008-0000-0000-000009000000}"/>
                </a:ext>
              </a:extLst>
            </xdr:cNvPr>
            <xdr:cNvGrpSpPr>
              <a:grpSpLocks/>
            </xdr:cNvGrpSpPr>
          </xdr:nvGrpSpPr>
          <xdr:grpSpPr bwMode="auto">
            <a:xfrm>
              <a:off x="1853" y="-535"/>
              <a:ext cx="11" cy="2"/>
              <a:chOff x="1853" y="-535"/>
              <a:chExt cx="11" cy="2"/>
            </a:xfrm>
          </xdr:grpSpPr>
          <xdr:sp macro="" textlink="">
            <xdr:nvSpPr>
              <xdr:cNvPr id="86" name="Freeform 85">
                <a:extLst>
                  <a:ext uri="{FF2B5EF4-FFF2-40B4-BE49-F238E27FC236}">
                    <a16:creationId xmlns:a16="http://schemas.microsoft.com/office/drawing/2014/main" id="{00000000-0008-0000-0000-000056000000}"/>
                  </a:ext>
                </a:extLst>
              </xdr:cNvPr>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 name="Group 9">
              <a:extLst>
                <a:ext uri="{FF2B5EF4-FFF2-40B4-BE49-F238E27FC236}">
                  <a16:creationId xmlns:a16="http://schemas.microsoft.com/office/drawing/2014/main" id="{00000000-0008-0000-0000-00000A000000}"/>
                </a:ext>
              </a:extLst>
            </xdr:cNvPr>
            <xdr:cNvGrpSpPr>
              <a:grpSpLocks/>
            </xdr:cNvGrpSpPr>
          </xdr:nvGrpSpPr>
          <xdr:grpSpPr bwMode="auto">
            <a:xfrm>
              <a:off x="1892" y="-495"/>
              <a:ext cx="81" cy="101"/>
              <a:chOff x="1892" y="-495"/>
              <a:chExt cx="81" cy="101"/>
            </a:xfrm>
          </xdr:grpSpPr>
          <xdr:sp macro="" textlink="">
            <xdr:nvSpPr>
              <xdr:cNvPr id="83" name="Freeform 82">
                <a:extLst>
                  <a:ext uri="{FF2B5EF4-FFF2-40B4-BE49-F238E27FC236}">
                    <a16:creationId xmlns:a16="http://schemas.microsoft.com/office/drawing/2014/main" id="{00000000-0008-0000-0000-000053000000}"/>
                  </a:ext>
                </a:extLst>
              </xdr:cNvPr>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4" name="Freeform 83">
                <a:extLst>
                  <a:ext uri="{FF2B5EF4-FFF2-40B4-BE49-F238E27FC236}">
                    <a16:creationId xmlns:a16="http://schemas.microsoft.com/office/drawing/2014/main" id="{00000000-0008-0000-0000-000054000000}"/>
                  </a:ext>
                </a:extLst>
              </xdr:cNvPr>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5" name="Freeform 84">
                <a:extLst>
                  <a:ext uri="{FF2B5EF4-FFF2-40B4-BE49-F238E27FC236}">
                    <a16:creationId xmlns:a16="http://schemas.microsoft.com/office/drawing/2014/main" id="{00000000-0008-0000-0000-000055000000}"/>
                  </a:ext>
                </a:extLst>
              </xdr:cNvPr>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 name="Group 10">
              <a:extLst>
                <a:ext uri="{FF2B5EF4-FFF2-40B4-BE49-F238E27FC236}">
                  <a16:creationId xmlns:a16="http://schemas.microsoft.com/office/drawing/2014/main" id="{00000000-0008-0000-0000-00000B000000}"/>
                </a:ext>
              </a:extLst>
            </xdr:cNvPr>
            <xdr:cNvGrpSpPr>
              <a:grpSpLocks/>
            </xdr:cNvGrpSpPr>
          </xdr:nvGrpSpPr>
          <xdr:grpSpPr bwMode="auto">
            <a:xfrm>
              <a:off x="2007" y="-493"/>
              <a:ext cx="2" cy="99"/>
              <a:chOff x="2007" y="-493"/>
              <a:chExt cx="2" cy="99"/>
            </a:xfrm>
          </xdr:grpSpPr>
          <xdr:sp macro="" textlink="">
            <xdr:nvSpPr>
              <xdr:cNvPr id="82" name="Freeform 81">
                <a:extLst>
                  <a:ext uri="{FF2B5EF4-FFF2-40B4-BE49-F238E27FC236}">
                    <a16:creationId xmlns:a16="http://schemas.microsoft.com/office/drawing/2014/main" id="{00000000-0008-0000-0000-000052000000}"/>
                  </a:ext>
                </a:extLst>
              </xdr:cNvPr>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a:extLst>
                <a:ext uri="{FF2B5EF4-FFF2-40B4-BE49-F238E27FC236}">
                  <a16:creationId xmlns:a16="http://schemas.microsoft.com/office/drawing/2014/main" id="{00000000-0008-0000-0000-00000C000000}"/>
                </a:ext>
              </a:extLst>
            </xdr:cNvPr>
            <xdr:cNvGrpSpPr>
              <a:grpSpLocks/>
            </xdr:cNvGrpSpPr>
          </xdr:nvGrpSpPr>
          <xdr:grpSpPr bwMode="auto">
            <a:xfrm>
              <a:off x="2002" y="-535"/>
              <a:ext cx="11" cy="2"/>
              <a:chOff x="2002" y="-535"/>
              <a:chExt cx="11" cy="2"/>
            </a:xfrm>
          </xdr:grpSpPr>
          <xdr:sp macro="" textlink="">
            <xdr:nvSpPr>
              <xdr:cNvPr id="81" name="Freeform 80">
                <a:extLst>
                  <a:ext uri="{FF2B5EF4-FFF2-40B4-BE49-F238E27FC236}">
                    <a16:creationId xmlns:a16="http://schemas.microsoft.com/office/drawing/2014/main" id="{00000000-0008-0000-0000-000051000000}"/>
                  </a:ext>
                </a:extLst>
              </xdr:cNvPr>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3" name="Group 12">
              <a:extLst>
                <a:ext uri="{FF2B5EF4-FFF2-40B4-BE49-F238E27FC236}">
                  <a16:creationId xmlns:a16="http://schemas.microsoft.com/office/drawing/2014/main" id="{00000000-0008-0000-0000-00000D000000}"/>
                </a:ext>
              </a:extLst>
            </xdr:cNvPr>
            <xdr:cNvGrpSpPr>
              <a:grpSpLocks/>
            </xdr:cNvGrpSpPr>
          </xdr:nvGrpSpPr>
          <xdr:grpSpPr bwMode="auto">
            <a:xfrm>
              <a:off x="2037" y="-495"/>
              <a:ext cx="63" cy="103"/>
              <a:chOff x="2037" y="-495"/>
              <a:chExt cx="63" cy="103"/>
            </a:xfrm>
          </xdr:grpSpPr>
          <xdr:sp macro="" textlink="">
            <xdr:nvSpPr>
              <xdr:cNvPr id="78" name="Freeform 77">
                <a:extLst>
                  <a:ext uri="{FF2B5EF4-FFF2-40B4-BE49-F238E27FC236}">
                    <a16:creationId xmlns:a16="http://schemas.microsoft.com/office/drawing/2014/main" id="{00000000-0008-0000-0000-00004E000000}"/>
                  </a:ext>
                </a:extLst>
              </xdr:cNvPr>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a:extLst>
                  <a:ext uri="{FF2B5EF4-FFF2-40B4-BE49-F238E27FC236}">
                    <a16:creationId xmlns:a16="http://schemas.microsoft.com/office/drawing/2014/main" id="{00000000-0008-0000-0000-00004F000000}"/>
                  </a:ext>
                </a:extLst>
              </xdr:cNvPr>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0" name="Freeform 79">
                <a:extLst>
                  <a:ext uri="{FF2B5EF4-FFF2-40B4-BE49-F238E27FC236}">
                    <a16:creationId xmlns:a16="http://schemas.microsoft.com/office/drawing/2014/main" id="{00000000-0008-0000-0000-000050000000}"/>
                  </a:ext>
                </a:extLst>
              </xdr:cNvPr>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4" name="Group 13">
              <a:extLst>
                <a:ext uri="{FF2B5EF4-FFF2-40B4-BE49-F238E27FC236}">
                  <a16:creationId xmlns:a16="http://schemas.microsoft.com/office/drawing/2014/main" id="{00000000-0008-0000-0000-00000E000000}"/>
                </a:ext>
              </a:extLst>
            </xdr:cNvPr>
            <xdr:cNvGrpSpPr>
              <a:grpSpLocks/>
            </xdr:cNvGrpSpPr>
          </xdr:nvGrpSpPr>
          <xdr:grpSpPr bwMode="auto">
            <a:xfrm>
              <a:off x="2102" y="-526"/>
              <a:ext cx="70" cy="134"/>
              <a:chOff x="2102" y="-526"/>
              <a:chExt cx="70" cy="134"/>
            </a:xfrm>
          </xdr:grpSpPr>
          <xdr:sp macro="" textlink="">
            <xdr:nvSpPr>
              <xdr:cNvPr id="74" name="Freeform 73">
                <a:extLst>
                  <a:ext uri="{FF2B5EF4-FFF2-40B4-BE49-F238E27FC236}">
                    <a16:creationId xmlns:a16="http://schemas.microsoft.com/office/drawing/2014/main" id="{00000000-0008-0000-0000-00004A000000}"/>
                  </a:ext>
                </a:extLst>
              </xdr:cNvPr>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a:extLst>
                  <a:ext uri="{FF2B5EF4-FFF2-40B4-BE49-F238E27FC236}">
                    <a16:creationId xmlns:a16="http://schemas.microsoft.com/office/drawing/2014/main" id="{00000000-0008-0000-0000-00004B000000}"/>
                  </a:ext>
                </a:extLst>
              </xdr:cNvPr>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6" name="Freeform 75">
                <a:extLst>
                  <a:ext uri="{FF2B5EF4-FFF2-40B4-BE49-F238E27FC236}">
                    <a16:creationId xmlns:a16="http://schemas.microsoft.com/office/drawing/2014/main" id="{00000000-0008-0000-0000-00004C000000}"/>
                  </a:ext>
                </a:extLst>
              </xdr:cNvPr>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a:extLst>
                  <a:ext uri="{FF2B5EF4-FFF2-40B4-BE49-F238E27FC236}">
                    <a16:creationId xmlns:a16="http://schemas.microsoft.com/office/drawing/2014/main" id="{00000000-0008-0000-0000-00004D000000}"/>
                  </a:ext>
                </a:extLst>
              </xdr:cNvPr>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5" name="Group 14">
              <a:extLst>
                <a:ext uri="{FF2B5EF4-FFF2-40B4-BE49-F238E27FC236}">
                  <a16:creationId xmlns:a16="http://schemas.microsoft.com/office/drawing/2014/main" id="{00000000-0008-0000-0000-00000F000000}"/>
                </a:ext>
              </a:extLst>
            </xdr:cNvPr>
            <xdr:cNvGrpSpPr>
              <a:grpSpLocks/>
            </xdr:cNvGrpSpPr>
          </xdr:nvGrpSpPr>
          <xdr:grpSpPr bwMode="auto">
            <a:xfrm>
              <a:off x="2186" y="-495"/>
              <a:ext cx="69" cy="101"/>
              <a:chOff x="2186" y="-495"/>
              <a:chExt cx="69" cy="101"/>
            </a:xfrm>
          </xdr:grpSpPr>
          <xdr:sp macro="" textlink="">
            <xdr:nvSpPr>
              <xdr:cNvPr id="71" name="Freeform 70">
                <a:extLst>
                  <a:ext uri="{FF2B5EF4-FFF2-40B4-BE49-F238E27FC236}">
                    <a16:creationId xmlns:a16="http://schemas.microsoft.com/office/drawing/2014/main" id="{00000000-0008-0000-0000-000047000000}"/>
                  </a:ext>
                </a:extLst>
              </xdr:cNvPr>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2" name="Freeform 71">
                <a:extLst>
                  <a:ext uri="{FF2B5EF4-FFF2-40B4-BE49-F238E27FC236}">
                    <a16:creationId xmlns:a16="http://schemas.microsoft.com/office/drawing/2014/main" id="{00000000-0008-0000-0000-000048000000}"/>
                  </a:ext>
                </a:extLst>
              </xdr:cNvPr>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3" name="Freeform 72">
                <a:extLst>
                  <a:ext uri="{FF2B5EF4-FFF2-40B4-BE49-F238E27FC236}">
                    <a16:creationId xmlns:a16="http://schemas.microsoft.com/office/drawing/2014/main" id="{00000000-0008-0000-0000-000049000000}"/>
                  </a:ext>
                </a:extLst>
              </xdr:cNvPr>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a:extLst>
                <a:ext uri="{FF2B5EF4-FFF2-40B4-BE49-F238E27FC236}">
                  <a16:creationId xmlns:a16="http://schemas.microsoft.com/office/drawing/2014/main" id="{00000000-0008-0000-0000-000010000000}"/>
                </a:ext>
              </a:extLst>
            </xdr:cNvPr>
            <xdr:cNvGrpSpPr>
              <a:grpSpLocks/>
            </xdr:cNvGrpSpPr>
          </xdr:nvGrpSpPr>
          <xdr:grpSpPr bwMode="auto">
            <a:xfrm>
              <a:off x="2262" y="-546"/>
              <a:ext cx="1022" cy="203"/>
              <a:chOff x="2262" y="-546"/>
              <a:chExt cx="1022" cy="203"/>
            </a:xfrm>
          </xdr:grpSpPr>
          <xdr:sp macro="" textlink="">
            <xdr:nvSpPr>
              <xdr:cNvPr id="67" name="Freeform 66">
                <a:extLst>
                  <a:ext uri="{FF2B5EF4-FFF2-40B4-BE49-F238E27FC236}">
                    <a16:creationId xmlns:a16="http://schemas.microsoft.com/office/drawing/2014/main" id="{00000000-0008-0000-0000-000043000000}"/>
                  </a:ext>
                </a:extLst>
              </xdr:cNvPr>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a:extLst>
                  <a:ext uri="{FF2B5EF4-FFF2-40B4-BE49-F238E27FC236}">
                    <a16:creationId xmlns:a16="http://schemas.microsoft.com/office/drawing/2014/main" id="{00000000-0008-0000-0000-000044000000}"/>
                  </a:ext>
                </a:extLst>
              </xdr:cNvPr>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69" name="Picture 68">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0" name="Picture 69">
                <a:extLst>
                  <a:ext uri="{FF2B5EF4-FFF2-40B4-BE49-F238E27FC236}">
                    <a16:creationId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7" name="Group 16">
              <a:extLst>
                <a:ext uri="{FF2B5EF4-FFF2-40B4-BE49-F238E27FC236}">
                  <a16:creationId xmlns:a16="http://schemas.microsoft.com/office/drawing/2014/main" id="{00000000-0008-0000-0000-000011000000}"/>
                </a:ext>
              </a:extLst>
            </xdr:cNvPr>
            <xdr:cNvGrpSpPr>
              <a:grpSpLocks/>
            </xdr:cNvGrpSpPr>
          </xdr:nvGrpSpPr>
          <xdr:grpSpPr bwMode="auto">
            <a:xfrm>
              <a:off x="3563" y="-282"/>
              <a:ext cx="160" cy="168"/>
              <a:chOff x="3563" y="-282"/>
              <a:chExt cx="160" cy="168"/>
            </a:xfrm>
          </xdr:grpSpPr>
          <xdr:sp macro="" textlink="">
            <xdr:nvSpPr>
              <xdr:cNvPr id="64" name="Freeform 63">
                <a:extLst>
                  <a:ext uri="{FF2B5EF4-FFF2-40B4-BE49-F238E27FC236}">
                    <a16:creationId xmlns:a16="http://schemas.microsoft.com/office/drawing/2014/main" id="{00000000-0008-0000-0000-000040000000}"/>
                  </a:ext>
                </a:extLst>
              </xdr:cNvPr>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a:extLst>
                  <a:ext uri="{FF2B5EF4-FFF2-40B4-BE49-F238E27FC236}">
                    <a16:creationId xmlns:a16="http://schemas.microsoft.com/office/drawing/2014/main" id="{00000000-0008-0000-0000-000041000000}"/>
                  </a:ext>
                </a:extLst>
              </xdr:cNvPr>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6" name="Freeform 65">
                <a:extLst>
                  <a:ext uri="{FF2B5EF4-FFF2-40B4-BE49-F238E27FC236}">
                    <a16:creationId xmlns:a16="http://schemas.microsoft.com/office/drawing/2014/main" id="{00000000-0008-0000-0000-000042000000}"/>
                  </a:ext>
                </a:extLst>
              </xdr:cNvPr>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a:extLst>
                <a:ext uri="{FF2B5EF4-FFF2-40B4-BE49-F238E27FC236}">
                  <a16:creationId xmlns:a16="http://schemas.microsoft.com/office/drawing/2014/main" id="{00000000-0008-0000-0000-000012000000}"/>
                </a:ext>
              </a:extLst>
            </xdr:cNvPr>
            <xdr:cNvGrpSpPr>
              <a:grpSpLocks/>
            </xdr:cNvGrpSpPr>
          </xdr:nvGrpSpPr>
          <xdr:grpSpPr bwMode="auto">
            <a:xfrm>
              <a:off x="3746" y="-229"/>
              <a:ext cx="125" cy="115"/>
              <a:chOff x="3746" y="-229"/>
              <a:chExt cx="125" cy="115"/>
            </a:xfrm>
          </xdr:grpSpPr>
          <xdr:sp macro="" textlink="">
            <xdr:nvSpPr>
              <xdr:cNvPr id="62" name="Freeform 61">
                <a:extLst>
                  <a:ext uri="{FF2B5EF4-FFF2-40B4-BE49-F238E27FC236}">
                    <a16:creationId xmlns:a16="http://schemas.microsoft.com/office/drawing/2014/main" id="{00000000-0008-0000-0000-00003E000000}"/>
                  </a:ext>
                </a:extLst>
              </xdr:cNvPr>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a:extLst>
                  <a:ext uri="{FF2B5EF4-FFF2-40B4-BE49-F238E27FC236}">
                    <a16:creationId xmlns:a16="http://schemas.microsoft.com/office/drawing/2014/main" id="{00000000-0008-0000-0000-00003F000000}"/>
                  </a:ext>
                </a:extLst>
              </xdr:cNvPr>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9" name="Group 18">
              <a:extLst>
                <a:ext uri="{FF2B5EF4-FFF2-40B4-BE49-F238E27FC236}">
                  <a16:creationId xmlns:a16="http://schemas.microsoft.com/office/drawing/2014/main" id="{00000000-0008-0000-0000-000013000000}"/>
                </a:ext>
              </a:extLst>
            </xdr:cNvPr>
            <xdr:cNvGrpSpPr>
              <a:grpSpLocks/>
            </xdr:cNvGrpSpPr>
          </xdr:nvGrpSpPr>
          <xdr:grpSpPr bwMode="auto">
            <a:xfrm>
              <a:off x="3894" y="-229"/>
              <a:ext cx="200" cy="113"/>
              <a:chOff x="3894" y="-229"/>
              <a:chExt cx="200" cy="113"/>
            </a:xfrm>
          </xdr:grpSpPr>
          <xdr:sp macro="" textlink="">
            <xdr:nvSpPr>
              <xdr:cNvPr id="57" name="Freeform 56">
                <a:extLst>
                  <a:ext uri="{FF2B5EF4-FFF2-40B4-BE49-F238E27FC236}">
                    <a16:creationId xmlns:a16="http://schemas.microsoft.com/office/drawing/2014/main" id="{00000000-0008-0000-0000-000039000000}"/>
                  </a:ext>
                </a:extLst>
              </xdr:cNvPr>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a:extLst>
                  <a:ext uri="{FF2B5EF4-FFF2-40B4-BE49-F238E27FC236}">
                    <a16:creationId xmlns:a16="http://schemas.microsoft.com/office/drawing/2014/main" id="{00000000-0008-0000-0000-00003A000000}"/>
                  </a:ext>
                </a:extLst>
              </xdr:cNvPr>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9" name="Freeform 58">
                <a:extLst>
                  <a:ext uri="{FF2B5EF4-FFF2-40B4-BE49-F238E27FC236}">
                    <a16:creationId xmlns:a16="http://schemas.microsoft.com/office/drawing/2014/main" id="{00000000-0008-0000-0000-00003B000000}"/>
                  </a:ext>
                </a:extLst>
              </xdr:cNvPr>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a:extLst>
                  <a:ext uri="{FF2B5EF4-FFF2-40B4-BE49-F238E27FC236}">
                    <a16:creationId xmlns:a16="http://schemas.microsoft.com/office/drawing/2014/main" id="{00000000-0008-0000-0000-00003C000000}"/>
                  </a:ext>
                </a:extLst>
              </xdr:cNvPr>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a:extLst>
                  <a:ext uri="{FF2B5EF4-FFF2-40B4-BE49-F238E27FC236}">
                    <a16:creationId xmlns:a16="http://schemas.microsoft.com/office/drawing/2014/main" id="{00000000-0008-0000-0000-00003D000000}"/>
                  </a:ext>
                </a:extLst>
              </xdr:cNvPr>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a:extLst>
                <a:ext uri="{FF2B5EF4-FFF2-40B4-BE49-F238E27FC236}">
                  <a16:creationId xmlns:a16="http://schemas.microsoft.com/office/drawing/2014/main" id="{00000000-0008-0000-0000-000014000000}"/>
                </a:ext>
              </a:extLst>
            </xdr:cNvPr>
            <xdr:cNvGrpSpPr>
              <a:grpSpLocks/>
            </xdr:cNvGrpSpPr>
          </xdr:nvGrpSpPr>
          <xdr:grpSpPr bwMode="auto">
            <a:xfrm>
              <a:off x="4124" y="-229"/>
              <a:ext cx="200" cy="113"/>
              <a:chOff x="4124" y="-229"/>
              <a:chExt cx="200" cy="113"/>
            </a:xfrm>
          </xdr:grpSpPr>
          <xdr:sp macro="" textlink="">
            <xdr:nvSpPr>
              <xdr:cNvPr id="52" name="Freeform 51">
                <a:extLst>
                  <a:ext uri="{FF2B5EF4-FFF2-40B4-BE49-F238E27FC236}">
                    <a16:creationId xmlns:a16="http://schemas.microsoft.com/office/drawing/2014/main" id="{00000000-0008-0000-0000-000034000000}"/>
                  </a:ext>
                </a:extLst>
              </xdr:cNvPr>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a:extLst>
                  <a:ext uri="{FF2B5EF4-FFF2-40B4-BE49-F238E27FC236}">
                    <a16:creationId xmlns:a16="http://schemas.microsoft.com/office/drawing/2014/main" id="{00000000-0008-0000-0000-000035000000}"/>
                  </a:ext>
                </a:extLst>
              </xdr:cNvPr>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4" name="Freeform 53">
                <a:extLst>
                  <a:ext uri="{FF2B5EF4-FFF2-40B4-BE49-F238E27FC236}">
                    <a16:creationId xmlns:a16="http://schemas.microsoft.com/office/drawing/2014/main" id="{00000000-0008-0000-0000-000036000000}"/>
                  </a:ext>
                </a:extLst>
              </xdr:cNvPr>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a:extLst>
                  <a:ext uri="{FF2B5EF4-FFF2-40B4-BE49-F238E27FC236}">
                    <a16:creationId xmlns:a16="http://schemas.microsoft.com/office/drawing/2014/main" id="{00000000-0008-0000-0000-000037000000}"/>
                  </a:ext>
                </a:extLst>
              </xdr:cNvPr>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a:extLst>
                  <a:ext uri="{FF2B5EF4-FFF2-40B4-BE49-F238E27FC236}">
                    <a16:creationId xmlns:a16="http://schemas.microsoft.com/office/drawing/2014/main" id="{00000000-0008-0000-0000-000038000000}"/>
                  </a:ext>
                </a:extLst>
              </xdr:cNvPr>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a:extLst>
                <a:ext uri="{FF2B5EF4-FFF2-40B4-BE49-F238E27FC236}">
                  <a16:creationId xmlns:a16="http://schemas.microsoft.com/office/drawing/2014/main" id="{00000000-0008-0000-0000-000015000000}"/>
                </a:ext>
              </a:extLst>
            </xdr:cNvPr>
            <xdr:cNvGrpSpPr>
              <a:grpSpLocks/>
            </xdr:cNvGrpSpPr>
          </xdr:nvGrpSpPr>
          <xdr:grpSpPr bwMode="auto">
            <a:xfrm>
              <a:off x="4352" y="-282"/>
              <a:ext cx="39" cy="166"/>
              <a:chOff x="4352" y="-282"/>
              <a:chExt cx="39" cy="166"/>
            </a:xfrm>
          </xdr:grpSpPr>
          <xdr:sp macro="" textlink="">
            <xdr:nvSpPr>
              <xdr:cNvPr id="50" name="Freeform 49">
                <a:extLst>
                  <a:ext uri="{FF2B5EF4-FFF2-40B4-BE49-F238E27FC236}">
                    <a16:creationId xmlns:a16="http://schemas.microsoft.com/office/drawing/2014/main" id="{00000000-0008-0000-0000-000032000000}"/>
                  </a:ext>
                </a:extLst>
              </xdr:cNvPr>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a:extLst>
                  <a:ext uri="{FF2B5EF4-FFF2-40B4-BE49-F238E27FC236}">
                    <a16:creationId xmlns:a16="http://schemas.microsoft.com/office/drawing/2014/main" id="{00000000-0008-0000-0000-000033000000}"/>
                  </a:ext>
                </a:extLst>
              </xdr:cNvPr>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a:extLst>
                <a:ext uri="{FF2B5EF4-FFF2-40B4-BE49-F238E27FC236}">
                  <a16:creationId xmlns:a16="http://schemas.microsoft.com/office/drawing/2014/main" id="{00000000-0008-0000-0000-000016000000}"/>
                </a:ext>
              </a:extLst>
            </xdr:cNvPr>
            <xdr:cNvGrpSpPr>
              <a:grpSpLocks/>
            </xdr:cNvGrpSpPr>
          </xdr:nvGrpSpPr>
          <xdr:grpSpPr bwMode="auto">
            <a:xfrm>
              <a:off x="4413" y="-229"/>
              <a:ext cx="88" cy="115"/>
              <a:chOff x="4413" y="-229"/>
              <a:chExt cx="88" cy="115"/>
            </a:xfrm>
          </xdr:grpSpPr>
          <xdr:sp macro="" textlink="">
            <xdr:nvSpPr>
              <xdr:cNvPr id="47" name="Freeform 46">
                <a:extLst>
                  <a:ext uri="{FF2B5EF4-FFF2-40B4-BE49-F238E27FC236}">
                    <a16:creationId xmlns:a16="http://schemas.microsoft.com/office/drawing/2014/main" id="{00000000-0008-0000-0000-00002F000000}"/>
                  </a:ext>
                </a:extLst>
              </xdr:cNvPr>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a:extLst>
                  <a:ext uri="{FF2B5EF4-FFF2-40B4-BE49-F238E27FC236}">
                    <a16:creationId xmlns:a16="http://schemas.microsoft.com/office/drawing/2014/main" id="{00000000-0008-0000-0000-000030000000}"/>
                  </a:ext>
                </a:extLst>
              </xdr:cNvPr>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9" name="Freeform 48">
                <a:extLst>
                  <a:ext uri="{FF2B5EF4-FFF2-40B4-BE49-F238E27FC236}">
                    <a16:creationId xmlns:a16="http://schemas.microsoft.com/office/drawing/2014/main" id="{00000000-0008-0000-0000-000031000000}"/>
                  </a:ext>
                </a:extLst>
              </xdr:cNvPr>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a:extLst>
                <a:ext uri="{FF2B5EF4-FFF2-40B4-BE49-F238E27FC236}">
                  <a16:creationId xmlns:a16="http://schemas.microsoft.com/office/drawing/2014/main" id="{00000000-0008-0000-0000-000017000000}"/>
                </a:ext>
              </a:extLst>
            </xdr:cNvPr>
            <xdr:cNvGrpSpPr>
              <a:grpSpLocks/>
            </xdr:cNvGrpSpPr>
          </xdr:nvGrpSpPr>
          <xdr:grpSpPr bwMode="auto">
            <a:xfrm>
              <a:off x="4515" y="-229"/>
              <a:ext cx="88" cy="115"/>
              <a:chOff x="4515" y="-229"/>
              <a:chExt cx="88" cy="115"/>
            </a:xfrm>
          </xdr:grpSpPr>
          <xdr:sp macro="" textlink="">
            <xdr:nvSpPr>
              <xdr:cNvPr id="44" name="Freeform 43">
                <a:extLst>
                  <a:ext uri="{FF2B5EF4-FFF2-40B4-BE49-F238E27FC236}">
                    <a16:creationId xmlns:a16="http://schemas.microsoft.com/office/drawing/2014/main" id="{00000000-0008-0000-0000-00002C000000}"/>
                  </a:ext>
                </a:extLst>
              </xdr:cNvPr>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a:extLst>
                  <a:ext uri="{FF2B5EF4-FFF2-40B4-BE49-F238E27FC236}">
                    <a16:creationId xmlns:a16="http://schemas.microsoft.com/office/drawing/2014/main" id="{00000000-0008-0000-0000-00002D000000}"/>
                  </a:ext>
                </a:extLst>
              </xdr:cNvPr>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6" name="Freeform 45">
                <a:extLst>
                  <a:ext uri="{FF2B5EF4-FFF2-40B4-BE49-F238E27FC236}">
                    <a16:creationId xmlns:a16="http://schemas.microsoft.com/office/drawing/2014/main" id="{00000000-0008-0000-0000-00002E000000}"/>
                  </a:ext>
                </a:extLst>
              </xdr:cNvPr>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a:extLst>
                <a:ext uri="{FF2B5EF4-FFF2-40B4-BE49-F238E27FC236}">
                  <a16:creationId xmlns:a16="http://schemas.microsoft.com/office/drawing/2014/main" id="{00000000-0008-0000-0000-000018000000}"/>
                </a:ext>
              </a:extLst>
            </xdr:cNvPr>
            <xdr:cNvGrpSpPr>
              <a:grpSpLocks/>
            </xdr:cNvGrpSpPr>
          </xdr:nvGrpSpPr>
          <xdr:grpSpPr bwMode="auto">
            <a:xfrm>
              <a:off x="4622" y="-282"/>
              <a:ext cx="39" cy="166"/>
              <a:chOff x="4622" y="-282"/>
              <a:chExt cx="39" cy="166"/>
            </a:xfrm>
          </xdr:grpSpPr>
          <xdr:sp macro="" textlink="">
            <xdr:nvSpPr>
              <xdr:cNvPr id="42" name="Freeform 41">
                <a:extLst>
                  <a:ext uri="{FF2B5EF4-FFF2-40B4-BE49-F238E27FC236}">
                    <a16:creationId xmlns:a16="http://schemas.microsoft.com/office/drawing/2014/main" id="{00000000-0008-0000-0000-00002A000000}"/>
                  </a:ext>
                </a:extLst>
              </xdr:cNvPr>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a:extLst>
                  <a:ext uri="{FF2B5EF4-FFF2-40B4-BE49-F238E27FC236}">
                    <a16:creationId xmlns:a16="http://schemas.microsoft.com/office/drawing/2014/main" id="{00000000-0008-0000-0000-00002B000000}"/>
                  </a:ext>
                </a:extLst>
              </xdr:cNvPr>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a:extLst>
                <a:ext uri="{FF2B5EF4-FFF2-40B4-BE49-F238E27FC236}">
                  <a16:creationId xmlns:a16="http://schemas.microsoft.com/office/drawing/2014/main" id="{00000000-0008-0000-0000-000019000000}"/>
                </a:ext>
              </a:extLst>
            </xdr:cNvPr>
            <xdr:cNvGrpSpPr>
              <a:grpSpLocks/>
            </xdr:cNvGrpSpPr>
          </xdr:nvGrpSpPr>
          <xdr:grpSpPr bwMode="auto">
            <a:xfrm>
              <a:off x="4682" y="-229"/>
              <a:ext cx="125" cy="115"/>
              <a:chOff x="4682" y="-229"/>
              <a:chExt cx="125" cy="115"/>
            </a:xfrm>
          </xdr:grpSpPr>
          <xdr:sp macro="" textlink="">
            <xdr:nvSpPr>
              <xdr:cNvPr id="40" name="Freeform 39">
                <a:extLst>
                  <a:ext uri="{FF2B5EF4-FFF2-40B4-BE49-F238E27FC236}">
                    <a16:creationId xmlns:a16="http://schemas.microsoft.com/office/drawing/2014/main" id="{00000000-0008-0000-0000-000028000000}"/>
                  </a:ext>
                </a:extLst>
              </xdr:cNvPr>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a:extLst>
                  <a:ext uri="{FF2B5EF4-FFF2-40B4-BE49-F238E27FC236}">
                    <a16:creationId xmlns:a16="http://schemas.microsoft.com/office/drawing/2014/main" id="{00000000-0008-0000-0000-000029000000}"/>
                  </a:ext>
                </a:extLst>
              </xdr:cNvPr>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a:extLst>
                <a:ext uri="{FF2B5EF4-FFF2-40B4-BE49-F238E27FC236}">
                  <a16:creationId xmlns:a16="http://schemas.microsoft.com/office/drawing/2014/main" id="{00000000-0008-0000-0000-00001A000000}"/>
                </a:ext>
              </a:extLst>
            </xdr:cNvPr>
            <xdr:cNvGrpSpPr>
              <a:grpSpLocks/>
            </xdr:cNvGrpSpPr>
          </xdr:nvGrpSpPr>
          <xdr:grpSpPr bwMode="auto">
            <a:xfrm>
              <a:off x="4830" y="-229"/>
              <a:ext cx="112" cy="113"/>
              <a:chOff x="4830" y="-229"/>
              <a:chExt cx="112" cy="113"/>
            </a:xfrm>
          </xdr:grpSpPr>
          <xdr:sp macro="" textlink="">
            <xdr:nvSpPr>
              <xdr:cNvPr id="37" name="Freeform 36">
                <a:extLst>
                  <a:ext uri="{FF2B5EF4-FFF2-40B4-BE49-F238E27FC236}">
                    <a16:creationId xmlns:a16="http://schemas.microsoft.com/office/drawing/2014/main" id="{00000000-0008-0000-0000-000025000000}"/>
                  </a:ext>
                </a:extLst>
              </xdr:cNvPr>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a:extLst>
                  <a:ext uri="{FF2B5EF4-FFF2-40B4-BE49-F238E27FC236}">
                    <a16:creationId xmlns:a16="http://schemas.microsoft.com/office/drawing/2014/main" id="{00000000-0008-0000-0000-000026000000}"/>
                  </a:ext>
                </a:extLst>
              </xdr:cNvPr>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9" name="Freeform 38">
                <a:extLst>
                  <a:ext uri="{FF2B5EF4-FFF2-40B4-BE49-F238E27FC236}">
                    <a16:creationId xmlns:a16="http://schemas.microsoft.com/office/drawing/2014/main" id="{00000000-0008-0000-0000-000027000000}"/>
                  </a:ext>
                </a:extLst>
              </xdr:cNvPr>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a:extLst>
                <a:ext uri="{FF2B5EF4-FFF2-40B4-BE49-F238E27FC236}">
                  <a16:creationId xmlns:a16="http://schemas.microsoft.com/office/drawing/2014/main" id="{00000000-0008-0000-0000-00001B000000}"/>
                </a:ext>
              </a:extLst>
            </xdr:cNvPr>
            <xdr:cNvGrpSpPr>
              <a:grpSpLocks/>
            </xdr:cNvGrpSpPr>
          </xdr:nvGrpSpPr>
          <xdr:grpSpPr bwMode="auto">
            <a:xfrm>
              <a:off x="4965" y="-229"/>
              <a:ext cx="116" cy="115"/>
              <a:chOff x="4965" y="-229"/>
              <a:chExt cx="116" cy="115"/>
            </a:xfrm>
          </xdr:grpSpPr>
          <xdr:sp macro="" textlink="">
            <xdr:nvSpPr>
              <xdr:cNvPr id="34" name="Freeform 33">
                <a:extLst>
                  <a:ext uri="{FF2B5EF4-FFF2-40B4-BE49-F238E27FC236}">
                    <a16:creationId xmlns:a16="http://schemas.microsoft.com/office/drawing/2014/main" id="{00000000-0008-0000-0000-000022000000}"/>
                  </a:ext>
                </a:extLst>
              </xdr:cNvPr>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a:extLst>
                  <a:ext uri="{FF2B5EF4-FFF2-40B4-BE49-F238E27FC236}">
                    <a16:creationId xmlns:a16="http://schemas.microsoft.com/office/drawing/2014/main" id="{00000000-0008-0000-0000-000023000000}"/>
                  </a:ext>
                </a:extLst>
              </xdr:cNvPr>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6" name="Freeform 35">
                <a:extLst>
                  <a:ext uri="{FF2B5EF4-FFF2-40B4-BE49-F238E27FC236}">
                    <a16:creationId xmlns:a16="http://schemas.microsoft.com/office/drawing/2014/main" id="{00000000-0008-0000-0000-000024000000}"/>
                  </a:ext>
                </a:extLst>
              </xdr:cNvPr>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a:extLst>
                <a:ext uri="{FF2B5EF4-FFF2-40B4-BE49-F238E27FC236}">
                  <a16:creationId xmlns:a16="http://schemas.microsoft.com/office/drawing/2014/main" id="{00000000-0008-0000-0000-00001C000000}"/>
                </a:ext>
              </a:extLst>
            </xdr:cNvPr>
            <xdr:cNvGrpSpPr>
              <a:grpSpLocks/>
            </xdr:cNvGrpSpPr>
          </xdr:nvGrpSpPr>
          <xdr:grpSpPr bwMode="auto">
            <a:xfrm>
              <a:off x="5104" y="-229"/>
              <a:ext cx="94" cy="113"/>
              <a:chOff x="5104" y="-229"/>
              <a:chExt cx="94" cy="113"/>
            </a:xfrm>
          </xdr:grpSpPr>
          <xdr:sp macro="" textlink="">
            <xdr:nvSpPr>
              <xdr:cNvPr id="31" name="Freeform 30">
                <a:extLst>
                  <a:ext uri="{FF2B5EF4-FFF2-40B4-BE49-F238E27FC236}">
                    <a16:creationId xmlns:a16="http://schemas.microsoft.com/office/drawing/2014/main" id="{00000000-0008-0000-0000-00001F000000}"/>
                  </a:ext>
                </a:extLst>
              </xdr:cNvPr>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2" name="Freeform 31">
                <a:extLst>
                  <a:ext uri="{FF2B5EF4-FFF2-40B4-BE49-F238E27FC236}">
                    <a16:creationId xmlns:a16="http://schemas.microsoft.com/office/drawing/2014/main" id="{00000000-0008-0000-0000-000020000000}"/>
                  </a:ext>
                </a:extLst>
              </xdr:cNvPr>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3" name="Freeform 32">
                <a:extLst>
                  <a:ext uri="{FF2B5EF4-FFF2-40B4-BE49-F238E27FC236}">
                    <a16:creationId xmlns:a16="http://schemas.microsoft.com/office/drawing/2014/main" id="{00000000-0008-0000-0000-000021000000}"/>
                  </a:ext>
                </a:extLst>
              </xdr:cNvPr>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a:extLst>
                <a:ext uri="{FF2B5EF4-FFF2-40B4-BE49-F238E27FC236}">
                  <a16:creationId xmlns:a16="http://schemas.microsoft.com/office/drawing/2014/main" id="{00000000-0008-0000-0000-00001D000000}"/>
                </a:ext>
              </a:extLst>
            </xdr:cNvPr>
            <xdr:cNvGrpSpPr>
              <a:grpSpLocks/>
            </xdr:cNvGrpSpPr>
          </xdr:nvGrpSpPr>
          <xdr:grpSpPr bwMode="auto">
            <a:xfrm>
              <a:off x="1675" y="-351"/>
              <a:ext cx="3522" cy="2"/>
              <a:chOff x="1675" y="-351"/>
              <a:chExt cx="3522" cy="2"/>
            </a:xfrm>
          </xdr:grpSpPr>
          <xdr:sp macro="" textlink="">
            <xdr:nvSpPr>
              <xdr:cNvPr id="30" name="Freeform 29">
                <a:extLst>
                  <a:ext uri="{FF2B5EF4-FFF2-40B4-BE49-F238E27FC236}">
                    <a16:creationId xmlns:a16="http://schemas.microsoft.com/office/drawing/2014/main" id="{00000000-0008-0000-0000-00001E000000}"/>
                  </a:ext>
                </a:extLst>
              </xdr:cNvPr>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88" name="Picture 87">
            <a:extLst>
              <a:ext uri="{FF2B5EF4-FFF2-40B4-BE49-F238E27FC236}">
                <a16:creationId xmlns:a16="http://schemas.microsoft.com/office/drawing/2014/main" id="{00000000-0008-0000-0000-000058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781735" y="78441"/>
            <a:ext cx="517525" cy="737870"/>
          </a:xfrm>
          <a:prstGeom prst="rect">
            <a:avLst/>
          </a:prstGeom>
          <a:no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gov.bm/Users/karankapoor12/Desktop/Work/Advisory/MOF/Tax%20Calc/Payroll%20tax%20calculator%20KPMG%20BDA%2007%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contents"/>
      <sheetName val="A.Input Sheet"/>
      <sheetName val="B.Summary Output Sheet"/>
      <sheetName val="C.Calculation Tab"/>
      <sheetName val="D.Qtr PR1"/>
      <sheetName val="_TM_E.Individual_Calculator"/>
      <sheetName val="E.Individual_Calculator"/>
      <sheetName val="E.Calculator (2)"/>
      <sheetName val="F.Calculator_unformatted"/>
      <sheetName val="_TM_Open issues"/>
      <sheetName val="Open issues"/>
      <sheetName val="Version Contro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W154"/>
  <sheetViews>
    <sheetView showGridLines="0" tabSelected="1" zoomScaleNormal="100" zoomScaleSheetLayoutView="85" zoomScalePageLayoutView="25" workbookViewId="0">
      <selection activeCell="K65" sqref="K65"/>
    </sheetView>
  </sheetViews>
  <sheetFormatPr defaultColWidth="9.140625" defaultRowHeight="14.25" zeroHeight="1" x14ac:dyDescent="0.25"/>
  <cols>
    <col min="1" max="1" width="4.140625" style="1" customWidth="1"/>
    <col min="2" max="4" width="3.85546875" style="1" customWidth="1"/>
    <col min="5" max="5" width="42" style="1" customWidth="1"/>
    <col min="6" max="7" width="11" style="1" customWidth="1"/>
    <col min="8" max="8" width="12.42578125" style="1" bestFit="1" customWidth="1"/>
    <col min="9" max="9" width="13" style="1" customWidth="1"/>
    <col min="10" max="10" width="11" style="1" customWidth="1"/>
    <col min="11" max="11" width="14.140625" style="1" customWidth="1"/>
    <col min="12" max="14" width="3.85546875" style="1" customWidth="1"/>
    <col min="15" max="15" width="14.85546875" style="1" customWidth="1"/>
    <col min="16" max="16" width="11" style="1" customWidth="1"/>
    <col min="17" max="17" width="7.140625" style="1" customWidth="1"/>
    <col min="18" max="18" width="6.140625" style="1" customWidth="1"/>
    <col min="19" max="19" width="2.140625" style="1" customWidth="1"/>
    <col min="20" max="20" width="9.5703125" style="1" customWidth="1"/>
    <col min="21" max="21" width="15" style="1" customWidth="1"/>
    <col min="22" max="73" width="12.5703125" style="1" customWidth="1"/>
    <col min="74" max="75" width="15" style="1" customWidth="1"/>
    <col min="76" max="16384" width="9.140625" style="1"/>
  </cols>
  <sheetData>
    <row r="1" spans="2:18" x14ac:dyDescent="0.25"/>
    <row r="2" spans="2:18" x14ac:dyDescent="0.25"/>
    <row r="3" spans="2:18" ht="20.25" customHeight="1" x14ac:dyDescent="0.25"/>
    <row r="4" spans="2:18" x14ac:dyDescent="0.25"/>
    <row r="5" spans="2:18" s="45" customFormat="1" ht="26.25" x14ac:dyDescent="0.25">
      <c r="B5" s="169" t="s">
        <v>48</v>
      </c>
      <c r="C5" s="169"/>
      <c r="D5" s="169"/>
      <c r="E5" s="169"/>
      <c r="F5" s="169"/>
      <c r="G5" s="169"/>
      <c r="H5" s="169"/>
      <c r="I5" s="169"/>
      <c r="J5" s="169"/>
      <c r="K5" s="169"/>
      <c r="L5" s="169"/>
      <c r="M5" s="169"/>
      <c r="N5" s="169"/>
      <c r="O5" s="169"/>
      <c r="P5" s="169"/>
      <c r="Q5" s="169"/>
    </row>
    <row r="6" spans="2:18" s="46" customFormat="1" x14ac:dyDescent="0.25">
      <c r="B6" s="168" t="s">
        <v>84</v>
      </c>
      <c r="C6" s="168"/>
      <c r="D6" s="168"/>
      <c r="E6" s="168"/>
      <c r="F6" s="168"/>
      <c r="G6" s="168"/>
      <c r="H6" s="168"/>
      <c r="I6" s="168"/>
      <c r="J6" s="168"/>
      <c r="K6" s="168"/>
      <c r="L6" s="168"/>
      <c r="M6" s="168"/>
      <c r="N6" s="168"/>
      <c r="O6" s="168"/>
      <c r="P6" s="168"/>
      <c r="Q6" s="168"/>
      <c r="R6" s="45"/>
    </row>
    <row r="7" spans="2:18" s="45" customFormat="1" ht="12.75" x14ac:dyDescent="0.25">
      <c r="B7" s="168"/>
      <c r="C7" s="168"/>
      <c r="D7" s="168"/>
      <c r="E7" s="168"/>
      <c r="F7" s="168"/>
      <c r="G7" s="168"/>
      <c r="H7" s="168"/>
      <c r="I7" s="168"/>
      <c r="J7" s="168"/>
      <c r="K7" s="168"/>
      <c r="L7" s="168"/>
      <c r="M7" s="168"/>
      <c r="N7" s="168"/>
      <c r="O7" s="168"/>
      <c r="P7" s="168"/>
      <c r="Q7" s="168"/>
    </row>
    <row r="8" spans="2:18" s="2" customFormat="1" ht="12.75" x14ac:dyDescent="0.25">
      <c r="B8" s="168"/>
      <c r="C8" s="168"/>
      <c r="D8" s="168"/>
      <c r="E8" s="168"/>
      <c r="F8" s="168"/>
      <c r="G8" s="168"/>
      <c r="H8" s="168"/>
      <c r="I8" s="168"/>
      <c r="J8" s="168"/>
      <c r="K8" s="168"/>
      <c r="L8" s="168"/>
      <c r="M8" s="168"/>
      <c r="N8" s="168"/>
      <c r="O8" s="168"/>
      <c r="P8" s="168"/>
      <c r="Q8" s="168"/>
    </row>
    <row r="9" spans="2:18" s="2" customFormat="1" ht="12.75" x14ac:dyDescent="0.25">
      <c r="B9" s="168"/>
      <c r="C9" s="168"/>
      <c r="D9" s="168"/>
      <c r="E9" s="168"/>
      <c r="F9" s="168"/>
      <c r="G9" s="168"/>
      <c r="H9" s="168"/>
      <c r="I9" s="168"/>
      <c r="J9" s="168"/>
      <c r="K9" s="168"/>
      <c r="L9" s="168"/>
      <c r="M9" s="168"/>
      <c r="N9" s="168"/>
      <c r="O9" s="168"/>
      <c r="P9" s="168"/>
      <c r="Q9" s="168"/>
    </row>
    <row r="10" spans="2:18" s="2" customFormat="1" ht="26.25" customHeight="1" x14ac:dyDescent="0.25">
      <c r="B10" s="168"/>
      <c r="C10" s="168"/>
      <c r="D10" s="168"/>
      <c r="E10" s="168"/>
      <c r="F10" s="168"/>
      <c r="G10" s="168"/>
      <c r="H10" s="168"/>
      <c r="I10" s="168"/>
      <c r="J10" s="168"/>
      <c r="K10" s="168"/>
      <c r="L10" s="168"/>
      <c r="M10" s="168"/>
      <c r="N10" s="168"/>
      <c r="O10" s="168"/>
      <c r="P10" s="168"/>
      <c r="Q10" s="168"/>
    </row>
    <row r="11" spans="2:18" s="2" customFormat="1" x14ac:dyDescent="0.25">
      <c r="L11" s="1"/>
      <c r="O11" s="1"/>
    </row>
    <row r="12" spans="2:18" s="2" customFormat="1" ht="15.75" x14ac:dyDescent="0.25">
      <c r="B12" s="23" t="s">
        <v>47</v>
      </c>
      <c r="C12" s="21"/>
      <c r="D12" s="23"/>
      <c r="E12" s="23"/>
      <c r="F12" s="21"/>
      <c r="G12" s="21"/>
      <c r="H12" s="21"/>
      <c r="I12" s="21"/>
      <c r="J12" s="21"/>
      <c r="K12" s="21"/>
      <c r="L12" s="22"/>
      <c r="M12" s="21"/>
      <c r="N12" s="21"/>
      <c r="O12" s="21"/>
      <c r="P12" s="21"/>
      <c r="Q12" s="21"/>
    </row>
    <row r="13" spans="2:18" s="2" customFormat="1" x14ac:dyDescent="0.25">
      <c r="L13" s="1"/>
    </row>
    <row r="14" spans="2:18" s="2" customFormat="1" x14ac:dyDescent="0.25">
      <c r="E14" s="44" t="s">
        <v>46</v>
      </c>
      <c r="F14" s="43"/>
      <c r="G14" s="43"/>
      <c r="H14" s="43"/>
      <c r="I14" s="43"/>
      <c r="J14" s="43"/>
      <c r="K14" s="79"/>
      <c r="L14" s="1"/>
    </row>
    <row r="15" spans="2:18" s="2" customFormat="1" x14ac:dyDescent="0.25">
      <c r="E15" s="42" t="s">
        <v>45</v>
      </c>
      <c r="F15" s="41"/>
      <c r="G15" s="41"/>
      <c r="H15" s="41"/>
      <c r="I15" s="41"/>
      <c r="J15" s="41"/>
      <c r="K15" s="80" t="s">
        <v>44</v>
      </c>
      <c r="L15" s="1"/>
    </row>
    <row r="16" spans="2:18" s="2" customFormat="1" ht="20.25" x14ac:dyDescent="0.25">
      <c r="D16" s="7" t="s">
        <v>43</v>
      </c>
      <c r="E16" s="93" t="s">
        <v>55</v>
      </c>
      <c r="F16" s="94"/>
      <c r="G16" s="94"/>
      <c r="H16" s="94"/>
      <c r="I16" s="94"/>
      <c r="J16" s="112" t="s">
        <v>37</v>
      </c>
      <c r="K16" s="150" t="s">
        <v>85</v>
      </c>
      <c r="L16" s="149" t="s">
        <v>71</v>
      </c>
    </row>
    <row r="17" spans="1:75" s="2" customFormat="1" ht="25.5" customHeight="1" x14ac:dyDescent="0.25">
      <c r="D17" s="7" t="s">
        <v>42</v>
      </c>
      <c r="E17" s="175" t="s">
        <v>97</v>
      </c>
      <c r="F17" s="176"/>
      <c r="G17" s="176"/>
      <c r="H17" s="176"/>
      <c r="I17" s="176"/>
      <c r="J17" s="112" t="s">
        <v>37</v>
      </c>
      <c r="K17" s="95">
        <v>45353</v>
      </c>
      <c r="L17" s="1"/>
      <c r="O17" s="126"/>
    </row>
    <row r="18" spans="1:75" s="2" customFormat="1" ht="20.25" x14ac:dyDescent="0.25">
      <c r="D18" s="7" t="s">
        <v>41</v>
      </c>
      <c r="E18" s="67" t="s">
        <v>54</v>
      </c>
      <c r="F18" s="68"/>
      <c r="G18" s="68"/>
      <c r="H18" s="68"/>
      <c r="I18" s="68"/>
      <c r="J18" s="113" t="s">
        <v>37</v>
      </c>
      <c r="K18" s="83">
        <v>45688</v>
      </c>
      <c r="L18" s="1"/>
      <c r="P18" s="104"/>
      <c r="S18" s="40"/>
      <c r="T18" s="121"/>
    </row>
    <row r="19" spans="1:75" s="2" customFormat="1" ht="20.25" x14ac:dyDescent="0.25">
      <c r="D19" s="7" t="s">
        <v>40</v>
      </c>
      <c r="E19" s="96" t="s">
        <v>52</v>
      </c>
      <c r="F19" s="68"/>
      <c r="G19" s="68"/>
      <c r="H19" s="68"/>
      <c r="I19" s="68"/>
      <c r="J19" s="113" t="s">
        <v>37</v>
      </c>
      <c r="K19" s="84">
        <v>0</v>
      </c>
      <c r="L19" s="1"/>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row>
    <row r="20" spans="1:75" s="2" customFormat="1" ht="21" thickBot="1" x14ac:dyDescent="0.3">
      <c r="D20" s="7" t="s">
        <v>39</v>
      </c>
      <c r="E20" s="97" t="s">
        <v>53</v>
      </c>
      <c r="F20" s="69"/>
      <c r="G20" s="69"/>
      <c r="H20" s="69"/>
      <c r="I20" s="69"/>
      <c r="J20" s="114" t="s">
        <v>37</v>
      </c>
      <c r="K20" s="85">
        <v>0</v>
      </c>
      <c r="L20" s="1"/>
      <c r="T20" s="122"/>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row>
    <row r="21" spans="1:75" s="2" customFormat="1" ht="15" customHeight="1" x14ac:dyDescent="0.25">
      <c r="A21" s="35"/>
      <c r="B21" s="35"/>
      <c r="D21" s="7"/>
      <c r="E21" s="78" t="s">
        <v>49</v>
      </c>
      <c r="J21" s="39"/>
      <c r="K21" s="39"/>
      <c r="L21" s="3"/>
      <c r="M21" s="35"/>
      <c r="N21" s="35"/>
      <c r="O21" s="35"/>
      <c r="R21" s="35"/>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row>
    <row r="22" spans="1:75" s="2" customFormat="1" ht="15" x14ac:dyDescent="0.25">
      <c r="A22" s="35"/>
      <c r="B22" s="35"/>
      <c r="D22" s="35"/>
      <c r="J22" s="39"/>
      <c r="K22" s="39"/>
      <c r="L22" s="3"/>
      <c r="M22" s="35"/>
      <c r="N22" s="35"/>
      <c r="O22" s="35"/>
      <c r="P22" s="35"/>
      <c r="Q22" s="35"/>
      <c r="R22" s="35"/>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row>
    <row r="23" spans="1:75" s="2" customFormat="1" ht="15" x14ac:dyDescent="0.25">
      <c r="A23" s="35"/>
      <c r="B23" s="35"/>
      <c r="D23" s="35"/>
      <c r="E23" s="81" t="s">
        <v>36</v>
      </c>
      <c r="F23" s="82"/>
      <c r="G23" s="82"/>
      <c r="H23" s="82"/>
      <c r="I23" s="82"/>
      <c r="J23" s="82"/>
      <c r="K23" s="82"/>
      <c r="L23" s="82"/>
      <c r="M23" s="82"/>
      <c r="N23" s="82"/>
      <c r="O23" s="82"/>
      <c r="P23" s="82"/>
      <c r="Q23" s="35"/>
      <c r="R23" s="35"/>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row>
    <row r="24" spans="1:75" s="2" customFormat="1" ht="83.25" customHeight="1" x14ac:dyDescent="0.25">
      <c r="A24" s="35"/>
      <c r="B24" s="35"/>
      <c r="C24" s="35"/>
      <c r="D24" s="35"/>
      <c r="E24" s="38" t="s">
        <v>51</v>
      </c>
      <c r="F24" s="177" t="s">
        <v>98</v>
      </c>
      <c r="G24" s="178"/>
      <c r="H24" s="178"/>
      <c r="I24" s="178"/>
      <c r="J24" s="178"/>
      <c r="K24" s="178"/>
      <c r="L24" s="178"/>
      <c r="M24" s="178"/>
      <c r="N24" s="178"/>
      <c r="O24" s="178"/>
      <c r="P24" s="179"/>
      <c r="Q24" s="35"/>
      <c r="R24" s="35"/>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row>
    <row r="25" spans="1:75" s="2" customFormat="1" ht="100.5" customHeight="1" x14ac:dyDescent="0.25">
      <c r="E25" s="38" t="s">
        <v>35</v>
      </c>
      <c r="F25" s="180" t="s">
        <v>99</v>
      </c>
      <c r="G25" s="181"/>
      <c r="H25" s="181"/>
      <c r="I25" s="181"/>
      <c r="J25" s="181"/>
      <c r="K25" s="181"/>
      <c r="L25" s="181"/>
      <c r="M25" s="181"/>
      <c r="N25" s="181"/>
      <c r="O25" s="181"/>
      <c r="P25" s="182"/>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row>
    <row r="26" spans="1:75" s="37" customFormat="1" ht="59.25" customHeight="1" x14ac:dyDescent="0.25">
      <c r="E26" s="36" t="s">
        <v>50</v>
      </c>
      <c r="F26" s="183" t="s">
        <v>83</v>
      </c>
      <c r="G26" s="184"/>
      <c r="H26" s="184"/>
      <c r="I26" s="184"/>
      <c r="J26" s="184"/>
      <c r="K26" s="184"/>
      <c r="L26" s="184"/>
      <c r="M26" s="184"/>
      <c r="N26" s="184"/>
      <c r="O26" s="184"/>
      <c r="P26" s="185"/>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row>
    <row r="27" spans="1:75" s="2" customFormat="1" ht="25.5" x14ac:dyDescent="0.25">
      <c r="E27" s="98" t="s">
        <v>56</v>
      </c>
      <c r="F27" s="186" t="s">
        <v>65</v>
      </c>
      <c r="G27" s="184"/>
      <c r="H27" s="184"/>
      <c r="I27" s="184"/>
      <c r="J27" s="184"/>
      <c r="K27" s="184"/>
      <c r="L27" s="184"/>
      <c r="M27" s="184"/>
      <c r="N27" s="184"/>
      <c r="O27" s="184"/>
      <c r="P27" s="185"/>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row>
    <row r="28" spans="1:75" s="2" customFormat="1" ht="26.25" thickBot="1" x14ac:dyDescent="0.3">
      <c r="E28" s="99" t="s">
        <v>57</v>
      </c>
      <c r="F28" s="187" t="s">
        <v>58</v>
      </c>
      <c r="G28" s="188"/>
      <c r="H28" s="188"/>
      <c r="I28" s="188"/>
      <c r="J28" s="188"/>
      <c r="K28" s="188"/>
      <c r="L28" s="188"/>
      <c r="M28" s="188"/>
      <c r="N28" s="188"/>
      <c r="O28" s="188"/>
      <c r="P28" s="189"/>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row>
    <row r="29" spans="1:75" s="2" customFormat="1" ht="6" customHeight="1" x14ac:dyDescent="0.25">
      <c r="L29" s="1"/>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row>
    <row r="30" spans="1:75" s="2" customFormat="1" ht="6" customHeight="1" x14ac:dyDescent="0.25">
      <c r="L30" s="1"/>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row>
    <row r="31" spans="1:75" s="2" customFormat="1" ht="6" customHeight="1" x14ac:dyDescent="0.25">
      <c r="L31" s="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row>
    <row r="32" spans="1:75" s="2" customFormat="1" ht="15.75" x14ac:dyDescent="0.25">
      <c r="B32" s="23" t="s">
        <v>34</v>
      </c>
      <c r="C32" s="21"/>
      <c r="D32" s="21"/>
      <c r="E32" s="23"/>
      <c r="F32" s="21"/>
      <c r="G32" s="21"/>
      <c r="H32" s="21"/>
      <c r="I32" s="21"/>
      <c r="J32" s="21"/>
      <c r="K32" s="21"/>
      <c r="L32" s="22"/>
      <c r="M32" s="21"/>
      <c r="N32" s="21"/>
      <c r="O32" s="21"/>
      <c r="P32" s="21"/>
      <c r="Q32" s="21"/>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row>
    <row r="33" spans="2:75" s="2" customFormat="1" ht="15" x14ac:dyDescent="0.25">
      <c r="L33" s="1"/>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row>
    <row r="34" spans="2:75" s="2" customFormat="1" ht="15" x14ac:dyDescent="0.25">
      <c r="E34" s="17" t="s">
        <v>33</v>
      </c>
      <c r="F34" s="16"/>
      <c r="G34" s="16"/>
      <c r="H34" s="16"/>
      <c r="I34" s="16"/>
      <c r="J34" s="16"/>
      <c r="K34" s="15"/>
      <c r="L34" s="1"/>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row>
    <row r="35" spans="2:75" s="2" customFormat="1" ht="15" x14ac:dyDescent="0.25">
      <c r="E35" s="42"/>
      <c r="F35" s="41"/>
      <c r="G35" s="41"/>
      <c r="H35" s="41"/>
      <c r="I35" s="41"/>
      <c r="J35" s="41"/>
      <c r="K35" s="64" t="s">
        <v>15</v>
      </c>
      <c r="L35" s="1"/>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row>
    <row r="36" spans="2:75" s="2" customFormat="1" ht="15" x14ac:dyDescent="0.25">
      <c r="D36" s="34" t="s">
        <v>38</v>
      </c>
      <c r="E36" s="65" t="s">
        <v>59</v>
      </c>
      <c r="F36" s="66"/>
      <c r="G36" s="66"/>
      <c r="H36" s="66"/>
      <c r="I36" s="66"/>
      <c r="J36" s="66"/>
      <c r="K36" s="86">
        <f>SUM(K19:K20)</f>
        <v>0</v>
      </c>
      <c r="L36" s="193" t="s">
        <v>72</v>
      </c>
      <c r="M36" s="191"/>
      <c r="N36" s="191"/>
      <c r="O36" s="191"/>
      <c r="P36" s="191"/>
      <c r="Q36" s="191"/>
      <c r="R36" s="191"/>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row>
    <row r="37" spans="2:75" s="2" customFormat="1" ht="15" x14ac:dyDescent="0.25">
      <c r="D37" s="7" t="s">
        <v>32</v>
      </c>
      <c r="E37" s="62" t="s">
        <v>63</v>
      </c>
      <c r="F37" s="63"/>
      <c r="G37" s="63"/>
      <c r="H37" s="63"/>
      <c r="I37" s="63"/>
      <c r="J37" s="63"/>
      <c r="K37" s="101">
        <f>-K46</f>
        <v>0</v>
      </c>
      <c r="L37" s="193" t="s">
        <v>78</v>
      </c>
      <c r="M37" s="191"/>
      <c r="N37" s="191"/>
      <c r="O37" s="191"/>
      <c r="P37" s="191"/>
      <c r="Q37" s="191"/>
      <c r="R37" s="191"/>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row>
    <row r="38" spans="2:75" s="2" customFormat="1" ht="15.75" thickBot="1" x14ac:dyDescent="0.3">
      <c r="D38" s="7" t="s">
        <v>31</v>
      </c>
      <c r="E38" s="33" t="s">
        <v>64</v>
      </c>
      <c r="F38" s="32"/>
      <c r="G38" s="32"/>
      <c r="H38" s="32"/>
      <c r="I38" s="32"/>
      <c r="J38" s="32"/>
      <c r="K38" s="87">
        <f>SUM(K36:K37)</f>
        <v>0</v>
      </c>
      <c r="L38" s="190" t="s">
        <v>73</v>
      </c>
      <c r="M38" s="191"/>
      <c r="N38" s="191"/>
      <c r="O38" s="191"/>
      <c r="P38" s="191"/>
      <c r="Q38" s="191"/>
      <c r="R38" s="191"/>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row>
    <row r="39" spans="2:75" s="2" customFormat="1" ht="15" x14ac:dyDescent="0.25">
      <c r="L39" s="1"/>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row>
    <row r="40" spans="2:75" s="2" customFormat="1" ht="15.75" x14ac:dyDescent="0.25">
      <c r="B40" s="23" t="s">
        <v>29</v>
      </c>
      <c r="C40" s="21"/>
      <c r="D40" s="21"/>
      <c r="E40" s="23"/>
      <c r="F40" s="21"/>
      <c r="G40" s="21"/>
      <c r="H40" s="21"/>
      <c r="I40" s="21"/>
      <c r="J40" s="21"/>
      <c r="K40" s="21"/>
      <c r="L40" s="22"/>
      <c r="M40" s="21"/>
      <c r="N40" s="21"/>
      <c r="O40" s="21"/>
      <c r="P40" s="21"/>
      <c r="Q40" s="21"/>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row>
    <row r="41" spans="2:75" s="2" customFormat="1" ht="15" x14ac:dyDescent="0.25">
      <c r="L41" s="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row>
    <row r="42" spans="2:75" s="2" customFormat="1" ht="15" x14ac:dyDescent="0.25">
      <c r="E42" s="160" t="s">
        <v>90</v>
      </c>
      <c r="F42" s="16"/>
      <c r="G42" s="16"/>
      <c r="H42" s="16"/>
      <c r="I42" s="16"/>
      <c r="J42" s="16"/>
      <c r="K42" s="15"/>
      <c r="L42" s="1"/>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row>
    <row r="43" spans="2:75" s="2" customFormat="1" ht="15" x14ac:dyDescent="0.25">
      <c r="E43" s="54"/>
      <c r="F43" s="31"/>
      <c r="G43" s="31"/>
      <c r="H43" s="31"/>
      <c r="I43" s="31"/>
      <c r="J43" s="31"/>
      <c r="K43" s="55" t="s">
        <v>15</v>
      </c>
      <c r="L43" s="1"/>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row>
    <row r="44" spans="2:75" s="2" customFormat="1" ht="15" x14ac:dyDescent="0.25">
      <c r="D44" s="7" t="s">
        <v>30</v>
      </c>
      <c r="E44" s="50" t="s">
        <v>61</v>
      </c>
      <c r="F44" s="51"/>
      <c r="G44" s="51"/>
      <c r="H44" s="51"/>
      <c r="I44" s="51"/>
      <c r="J44" s="106"/>
      <c r="K44" s="107">
        <f>IF(K54="Yes", "See Total",IF(K16="Monthly",K70/12*K51,IF(K16="Weekly - 52",K70/52*K51,IF(K16="Weekly - 53",K70/53*K51,IF(K16="Bi-Weekly - 26",K70/26*K51,IF(K16="Bi-Weekly - 27",K70/27*K51,K70/24*K51))))))</f>
        <v>0</v>
      </c>
      <c r="L44" s="193" t="str">
        <f>"=If [P] is Yes, then see [K], otherwise [Q]/"&amp;IF(K16="Monthly",12,IF(K16="Weekly - 52",52,IF(K16="Weekly - 53",53,IF(K16="Bi-Weekly - 26",26,IF(K16="Bi-Weekly - 27",27,24)))))&amp;"*[M]"</f>
        <v>=If [P] is Yes, then see [K], otherwise [Q]/12*[M]</v>
      </c>
      <c r="M44" s="191"/>
      <c r="N44" s="191"/>
      <c r="O44" s="191"/>
      <c r="P44" s="191"/>
      <c r="Q44" s="191"/>
      <c r="R44" s="191"/>
      <c r="U44" s="125"/>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row>
    <row r="45" spans="2:75" s="2" customFormat="1" ht="15" x14ac:dyDescent="0.25">
      <c r="D45" s="7" t="s">
        <v>28</v>
      </c>
      <c r="E45" s="62" t="s">
        <v>62</v>
      </c>
      <c r="F45" s="63"/>
      <c r="G45" s="63"/>
      <c r="H45" s="63"/>
      <c r="I45" s="63"/>
      <c r="J45" s="63"/>
      <c r="K45" s="102">
        <f>IF(K54="Yes","See Total",K83-K70)</f>
        <v>0</v>
      </c>
      <c r="L45" s="193" t="s">
        <v>82</v>
      </c>
      <c r="M45" s="191"/>
      <c r="N45" s="191"/>
      <c r="O45" s="191"/>
      <c r="P45" s="191"/>
      <c r="Q45" s="191"/>
      <c r="R45" s="191"/>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row>
    <row r="46" spans="2:75" s="2" customFormat="1" ht="31.5" customHeight="1" thickBot="1" x14ac:dyDescent="0.3">
      <c r="D46" s="7" t="s">
        <v>27</v>
      </c>
      <c r="E46" s="56" t="s">
        <v>60</v>
      </c>
      <c r="F46" s="57"/>
      <c r="G46" s="57"/>
      <c r="H46" s="57"/>
      <c r="I46" s="57"/>
      <c r="J46" s="57"/>
      <c r="K46" s="103">
        <f>IF(K54="Yes",MIN((K19+K20)*(112080/$H$69),112080),SUM(K44:K45))</f>
        <v>0</v>
      </c>
      <c r="L46" s="192" t="s">
        <v>91</v>
      </c>
      <c r="M46" s="174"/>
      <c r="N46" s="174"/>
      <c r="O46" s="174"/>
      <c r="P46" s="174"/>
      <c r="Q46" s="174"/>
      <c r="R46" s="174"/>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row>
    <row r="47" spans="2:75" s="2" customFormat="1" ht="15.75" thickTop="1" x14ac:dyDescent="0.25">
      <c r="E47" s="58"/>
      <c r="F47" s="59"/>
      <c r="G47" s="59"/>
      <c r="H47" s="59"/>
      <c r="I47" s="59"/>
      <c r="J47" s="59"/>
      <c r="K47" s="60"/>
      <c r="L47" s="1"/>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row>
    <row r="48" spans="2:75" s="2" customFormat="1" ht="15.75" thickBot="1" x14ac:dyDescent="0.3">
      <c r="D48" s="7" t="s">
        <v>26</v>
      </c>
      <c r="E48" s="49" t="s">
        <v>96</v>
      </c>
      <c r="F48" s="61"/>
      <c r="G48" s="61"/>
      <c r="H48" s="61"/>
      <c r="I48" s="61"/>
      <c r="J48" s="61"/>
      <c r="K48" s="162">
        <f>+IFERROR(K46/(K19+K20),0)</f>
        <v>0</v>
      </c>
      <c r="L48" s="192" t="s">
        <v>74</v>
      </c>
      <c r="M48" s="174"/>
      <c r="N48" s="174"/>
      <c r="O48" s="174"/>
      <c r="P48" s="174"/>
      <c r="Q48" s="174"/>
      <c r="R48" s="174"/>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row>
    <row r="49" spans="2:75" s="29" customFormat="1" ht="15" x14ac:dyDescent="0.25">
      <c r="L49" s="30"/>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row>
    <row r="50" spans="2:75" s="2" customFormat="1" ht="15" x14ac:dyDescent="0.25">
      <c r="E50" s="28" t="s">
        <v>24</v>
      </c>
      <c r="F50" s="27"/>
      <c r="G50" s="27"/>
      <c r="H50" s="27"/>
      <c r="I50" s="26"/>
      <c r="J50" s="26"/>
      <c r="K50" s="25"/>
      <c r="L50" s="24"/>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row>
    <row r="51" spans="2:75" s="2" customFormat="1" ht="15" x14ac:dyDescent="0.25">
      <c r="D51" s="7" t="s">
        <v>25</v>
      </c>
      <c r="E51" s="108" t="str">
        <f>"# of periods employed (in "&amp;IF(K16="Monthly","months",IF(OR(K16="Weekly",K16="Weekly - 52",K16="Weekly - 53"),"weeks",IF(OR(K16="Bi-Weekly",K16="Bi-Weekly - 26",K16="Bi-Weekly - 27"),"2 weekly periods","semi-months")))&amp;")"</f>
        <v># of periods employed (in months)</v>
      </c>
      <c r="F51" s="106"/>
      <c r="G51" s="106"/>
      <c r="H51" s="106"/>
      <c r="I51" s="106"/>
      <c r="J51" s="106"/>
      <c r="K51" s="109">
        <f>MAX(0,IF(K16="Monthly",(DAYS360(K17,K18+1,FALSE)/30),IF(OR(K16="Weekly - 52",K16="Weekly - 53"),(K18+1-K17)/7,IF(OR(K16="Bi-Weekly - 26",K16="Bi-Weekly - 27"),(K18+1-K17)/14,(DAYS360(K17,K18+1,FALSE)/30)*2))))</f>
        <v>10.966666666666667</v>
      </c>
      <c r="L51" s="193" t="str">
        <f>"[C] - [B] in "&amp;IF(K16="Monthly","months",IF(OR(K16="Weekly - 52",K16="Weekly - 53"),"weeks",IF(OR(K16="Bi-Weekly - 26",K16="Bi-Weekly - 27"),"2 weekly periods","semi-months")))</f>
        <v>[C] - [B] in months</v>
      </c>
      <c r="M51" s="191"/>
      <c r="N51" s="191"/>
      <c r="O51" s="191"/>
      <c r="P51" s="191"/>
      <c r="Q51" s="191"/>
      <c r="R51" s="19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row>
    <row r="52" spans="2:75" s="2" customFormat="1" ht="15" x14ac:dyDescent="0.25">
      <c r="D52" s="7" t="s">
        <v>23</v>
      </c>
      <c r="E52" s="110" t="s">
        <v>19</v>
      </c>
      <c r="F52" s="111"/>
      <c r="G52" s="111"/>
      <c r="H52" s="111"/>
      <c r="I52" s="111"/>
      <c r="J52" s="111"/>
      <c r="K52" s="100">
        <f>IFERROR(K19/K51*IF(K16="Monthly",12,IF(K16="Weekly - 52",52,IF(K16="Weekly - 53",53,IF(K16="Bi-Weekly - 26",26,IF(K16="Bi-Weekly - 27",27,24))))),0)</f>
        <v>0</v>
      </c>
      <c r="L52" s="193" t="str">
        <f>"[D]/[M]*"&amp;IF(K16="Monthly",12,IF(K16="Weekly - 52",52,IF(K16="Weekly - 53",53,IF(K16="Bi-Weekly - 26",26,IF(K16="Bi-Weekly - 27",27,24)))))</f>
        <v>[D]/[M]*12</v>
      </c>
      <c r="M52" s="191"/>
      <c r="N52" s="191"/>
      <c r="O52" s="191"/>
      <c r="P52" s="191"/>
      <c r="Q52" s="191"/>
      <c r="R52" s="191"/>
      <c r="U52" s="125"/>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row>
    <row r="53" spans="2:75" s="2" customFormat="1" ht="15" x14ac:dyDescent="0.25">
      <c r="D53" s="7" t="s">
        <v>22</v>
      </c>
      <c r="E53" s="52" t="s">
        <v>18</v>
      </c>
      <c r="F53" s="53"/>
      <c r="G53" s="53"/>
      <c r="H53" s="53"/>
      <c r="I53" s="53"/>
      <c r="J53" s="53"/>
      <c r="K53" s="88">
        <f>+K20+K52</f>
        <v>0</v>
      </c>
      <c r="L53" s="192" t="s">
        <v>77</v>
      </c>
      <c r="M53" s="174"/>
      <c r="N53" s="174"/>
      <c r="O53" s="174"/>
      <c r="P53" s="174"/>
      <c r="Q53" s="174"/>
      <c r="R53" s="174"/>
      <c r="U53" s="125"/>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row>
    <row r="54" spans="2:75" s="155" customFormat="1" ht="15" customHeight="1" thickBot="1" x14ac:dyDescent="0.3">
      <c r="D54" s="7" t="s">
        <v>21</v>
      </c>
      <c r="E54" s="156" t="s">
        <v>80</v>
      </c>
      <c r="F54" s="157"/>
      <c r="G54" s="157"/>
      <c r="H54" s="157"/>
      <c r="I54" s="157"/>
      <c r="J54" s="157"/>
      <c r="K54" s="158" t="str">
        <f>IF(K53&gt;1000000,"Yes","No")</f>
        <v>No</v>
      </c>
      <c r="L54" s="192"/>
      <c r="M54" s="174"/>
      <c r="N54" s="174"/>
      <c r="O54" s="174"/>
      <c r="P54" s="174"/>
      <c r="Q54" s="174"/>
      <c r="R54" s="174"/>
    </row>
    <row r="55" spans="2:75" s="2" customFormat="1" ht="6.75" customHeight="1" x14ac:dyDescent="0.25">
      <c r="K55" s="116"/>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row>
    <row r="56" spans="2:75" s="2" customFormat="1" ht="6.75" customHeight="1" x14ac:dyDescent="0.25">
      <c r="L56" s="1"/>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row>
    <row r="57" spans="2:75" s="2" customFormat="1" ht="6.75" customHeight="1" x14ac:dyDescent="0.25">
      <c r="L57" s="1"/>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row>
    <row r="58" spans="2:75" s="2" customFormat="1" ht="6.75" customHeight="1" x14ac:dyDescent="0.25">
      <c r="L58" s="1"/>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row>
    <row r="59" spans="2:75" s="2" customFormat="1" ht="15.75" x14ac:dyDescent="0.25">
      <c r="B59" s="23" t="s">
        <v>17</v>
      </c>
      <c r="C59" s="21"/>
      <c r="D59" s="21"/>
      <c r="E59" s="23"/>
      <c r="F59" s="21"/>
      <c r="G59" s="21"/>
      <c r="H59" s="21"/>
      <c r="I59" s="21"/>
      <c r="J59" s="21"/>
      <c r="K59" s="21"/>
      <c r="L59" s="22"/>
      <c r="M59" s="21"/>
      <c r="N59" s="21"/>
      <c r="O59" s="21"/>
      <c r="P59" s="21"/>
      <c r="Q59" s="21"/>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row>
    <row r="60" spans="2:75" s="2" customFormat="1" ht="3.75" customHeight="1" x14ac:dyDescent="0.25">
      <c r="E60" s="18"/>
      <c r="F60" s="20"/>
      <c r="G60" s="19"/>
      <c r="H60" s="19"/>
      <c r="L60" s="1"/>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row>
    <row r="61" spans="2:75" s="2" customFormat="1" ht="15" x14ac:dyDescent="0.25">
      <c r="E61" s="18" t="s">
        <v>79</v>
      </c>
      <c r="L61" s="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row>
    <row r="62" spans="2:75" s="2" customFormat="1" ht="15" x14ac:dyDescent="0.25">
      <c r="E62" s="160" t="s">
        <v>94</v>
      </c>
      <c r="F62" s="16"/>
      <c r="G62" s="16"/>
      <c r="H62" s="16"/>
      <c r="I62" s="16"/>
      <c r="J62" s="16"/>
      <c r="K62" s="15"/>
      <c r="L62" s="1"/>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row>
    <row r="63" spans="2:75" s="2" customFormat="1" ht="15" x14ac:dyDescent="0.25">
      <c r="E63" s="14" t="s">
        <v>15</v>
      </c>
      <c r="F63" s="13"/>
      <c r="G63" s="13"/>
      <c r="H63" s="13"/>
      <c r="I63" s="13"/>
      <c r="J63" s="13"/>
      <c r="K63" s="12"/>
      <c r="L63" s="1"/>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row>
    <row r="64" spans="2:75" s="2" customFormat="1" ht="25.5" x14ac:dyDescent="0.25">
      <c r="E64" s="47" t="s">
        <v>14</v>
      </c>
      <c r="F64" s="11" t="s">
        <v>13</v>
      </c>
      <c r="G64" s="11" t="s">
        <v>12</v>
      </c>
      <c r="H64" s="10" t="s">
        <v>11</v>
      </c>
      <c r="I64" s="10" t="s">
        <v>10</v>
      </c>
      <c r="J64" s="10" t="s">
        <v>9</v>
      </c>
      <c r="K64" s="77" t="s">
        <v>8</v>
      </c>
      <c r="L64" s="1"/>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row>
    <row r="65" spans="4:75" s="2" customFormat="1" ht="15" x14ac:dyDescent="0.25">
      <c r="E65" s="50" t="s">
        <v>7</v>
      </c>
      <c r="F65" s="70" t="s">
        <v>6</v>
      </c>
      <c r="G65" s="131">
        <v>1</v>
      </c>
      <c r="H65" s="131">
        <v>48000</v>
      </c>
      <c r="I65" s="131">
        <f>IF(K52&gt;=H65,H65,K52)</f>
        <v>0</v>
      </c>
      <c r="J65" s="71">
        <v>5.0000000000000001E-3</v>
      </c>
      <c r="K65" s="89">
        <f>SUM(I65*J65)</f>
        <v>0</v>
      </c>
      <c r="L65" s="1"/>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row>
    <row r="66" spans="4:75" s="2" customFormat="1" ht="15" x14ac:dyDescent="0.25">
      <c r="E66" s="52" t="s">
        <v>5</v>
      </c>
      <c r="F66" s="72" t="s">
        <v>4</v>
      </c>
      <c r="G66" s="132">
        <v>48001</v>
      </c>
      <c r="H66" s="132">
        <v>96000</v>
      </c>
      <c r="I66" s="132">
        <f>IF($K$52&lt;=H65,0,IF($K$52&gt;H66,H66-H65,$K$52-H65))</f>
        <v>0</v>
      </c>
      <c r="J66" s="73">
        <v>9.2499999999999999E-2</v>
      </c>
      <c r="K66" s="90">
        <f>SUM(I66*J66)</f>
        <v>0</v>
      </c>
      <c r="L66" s="1"/>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row>
    <row r="67" spans="4:75" s="2" customFormat="1" ht="15" x14ac:dyDescent="0.25">
      <c r="E67" s="52" t="s">
        <v>88</v>
      </c>
      <c r="F67" s="72" t="s">
        <v>3</v>
      </c>
      <c r="G67" s="132">
        <v>96001</v>
      </c>
      <c r="H67" s="132">
        <v>200000</v>
      </c>
      <c r="I67" s="132">
        <f>IF($K$52&lt;=H66,0,IF($K$52&gt;H67,H67-H66,$K$52-H66))</f>
        <v>0</v>
      </c>
      <c r="J67" s="73">
        <v>0.1</v>
      </c>
      <c r="K67" s="90">
        <f>SUM(I67*J67)</f>
        <v>0</v>
      </c>
      <c r="L67" s="1"/>
      <c r="P67" s="124"/>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row>
    <row r="68" spans="4:75" s="2" customFormat="1" ht="15" x14ac:dyDescent="0.25">
      <c r="E68" s="52" t="s">
        <v>89</v>
      </c>
      <c r="F68" s="72" t="s">
        <v>2</v>
      </c>
      <c r="G68" s="132">
        <v>200001</v>
      </c>
      <c r="H68" s="132">
        <v>500000</v>
      </c>
      <c r="I68" s="132">
        <f>IF($K$52&lt;=H67,0,IF($K$52&gt;H68,H68-H67,$K$52-H67))</f>
        <v>0</v>
      </c>
      <c r="J68" s="73">
        <v>0.115</v>
      </c>
      <c r="K68" s="90">
        <f>SUM(I68*J68)</f>
        <v>0</v>
      </c>
      <c r="L68" s="1"/>
      <c r="P68" s="124"/>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row>
    <row r="69" spans="4:75" s="2" customFormat="1" ht="15" x14ac:dyDescent="0.25">
      <c r="E69" s="74" t="s">
        <v>87</v>
      </c>
      <c r="F69" s="75" t="s">
        <v>86</v>
      </c>
      <c r="G69" s="133">
        <v>500001</v>
      </c>
      <c r="H69" s="133">
        <v>1000000</v>
      </c>
      <c r="I69" s="133">
        <f>IF($K$52&lt;=H68,0,IF($K$52&gt;H69,H69-H68,$K$52-H68))</f>
        <v>0</v>
      </c>
      <c r="J69" s="76">
        <v>0.125</v>
      </c>
      <c r="K69" s="90">
        <f>SUM(I69*J69)</f>
        <v>0</v>
      </c>
      <c r="L69" s="1"/>
      <c r="P69" s="124"/>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row>
    <row r="70" spans="4:75" s="2" customFormat="1" ht="15.75" thickBot="1" x14ac:dyDescent="0.3">
      <c r="D70" s="7" t="s">
        <v>20</v>
      </c>
      <c r="E70" s="48"/>
      <c r="F70" s="9" t="s">
        <v>1</v>
      </c>
      <c r="G70" s="9"/>
      <c r="H70" s="9"/>
      <c r="I70" s="92">
        <f>I65+I66+I67+I68+I69</f>
        <v>0</v>
      </c>
      <c r="J70" s="8"/>
      <c r="K70" s="91">
        <f>SUM(K65:K69)</f>
        <v>0</v>
      </c>
      <c r="L70" s="173" t="s">
        <v>75</v>
      </c>
      <c r="M70" s="174"/>
      <c r="N70" s="174"/>
      <c r="O70" s="174"/>
      <c r="P70" s="174"/>
      <c r="Q70" s="174"/>
      <c r="R70" s="174"/>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row>
    <row r="71" spans="4:75" s="2" customFormat="1" ht="8.25" customHeight="1" x14ac:dyDescent="0.25">
      <c r="L71" s="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row>
    <row r="72" spans="4:75" s="2" customFormat="1" ht="8.25" customHeight="1" x14ac:dyDescent="0.25">
      <c r="L72" s="1"/>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row>
    <row r="73" spans="4:75" s="2" customFormat="1" ht="8.25" customHeight="1" x14ac:dyDescent="0.25">
      <c r="L73" s="1"/>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row>
    <row r="74" spans="4:75" s="2" customFormat="1" ht="15" x14ac:dyDescent="0.25">
      <c r="E74" s="18" t="s">
        <v>16</v>
      </c>
      <c r="L74" s="1"/>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row>
    <row r="75" spans="4:75" s="2" customFormat="1" ht="15" x14ac:dyDescent="0.25">
      <c r="E75" s="160" t="s">
        <v>95</v>
      </c>
      <c r="F75" s="16"/>
      <c r="G75" s="16"/>
      <c r="H75" s="16"/>
      <c r="I75" s="16"/>
      <c r="J75" s="16"/>
      <c r="K75" s="15"/>
      <c r="L75" s="1"/>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row>
    <row r="76" spans="4:75" s="2" customFormat="1" ht="15" x14ac:dyDescent="0.25">
      <c r="E76" s="14" t="s">
        <v>15</v>
      </c>
      <c r="F76" s="13"/>
      <c r="G76" s="13"/>
      <c r="H76" s="13"/>
      <c r="I76" s="13"/>
      <c r="J76" s="13"/>
      <c r="K76" s="12"/>
      <c r="L76" s="1"/>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row>
    <row r="77" spans="4:75" s="2" customFormat="1" ht="25.5" x14ac:dyDescent="0.25">
      <c r="E77" s="47" t="s">
        <v>14</v>
      </c>
      <c r="F77" s="11" t="s">
        <v>13</v>
      </c>
      <c r="G77" s="11" t="s">
        <v>12</v>
      </c>
      <c r="H77" s="10" t="s">
        <v>11</v>
      </c>
      <c r="I77" s="10" t="s">
        <v>10</v>
      </c>
      <c r="J77" s="10" t="s">
        <v>9</v>
      </c>
      <c r="K77" s="77" t="s">
        <v>8</v>
      </c>
      <c r="L77" s="1"/>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row>
    <row r="78" spans="4:75" s="2" customFormat="1" ht="15" x14ac:dyDescent="0.25">
      <c r="E78" s="50" t="str">
        <f>E65</f>
        <v>Less than or equal to $48,000</v>
      </c>
      <c r="F78" s="70" t="s">
        <v>6</v>
      </c>
      <c r="G78" s="131">
        <f>G65</f>
        <v>1</v>
      </c>
      <c r="H78" s="131">
        <f>H65</f>
        <v>48000</v>
      </c>
      <c r="I78" s="131">
        <f>IF(K53&gt;=H78,H78,K53)</f>
        <v>0</v>
      </c>
      <c r="J78" s="134">
        <f>J65</f>
        <v>5.0000000000000001E-3</v>
      </c>
      <c r="K78" s="135">
        <f>SUM(I78*J78)</f>
        <v>0</v>
      </c>
      <c r="L78" s="3"/>
      <c r="M78" s="136"/>
      <c r="N78" s="136"/>
      <c r="O78" s="136"/>
      <c r="P78" s="136"/>
      <c r="Q78" s="136"/>
      <c r="R78" s="136"/>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row>
    <row r="79" spans="4:75" s="2" customFormat="1" ht="15" x14ac:dyDescent="0.25">
      <c r="E79" s="52" t="str">
        <f t="shared" ref="E79:E81" si="0">E66</f>
        <v>$48,001 to $96,000</v>
      </c>
      <c r="F79" s="72" t="s">
        <v>4</v>
      </c>
      <c r="G79" s="132">
        <f t="shared" ref="G79:H79" si="1">G66</f>
        <v>48001</v>
      </c>
      <c r="H79" s="132">
        <f t="shared" si="1"/>
        <v>96000</v>
      </c>
      <c r="I79" s="132">
        <f>IF($K$53&lt;=H78,0,IF($K$53&gt;H79,H79-H78,$K$53-H78))</f>
        <v>0</v>
      </c>
      <c r="J79" s="137">
        <f>J66</f>
        <v>9.2499999999999999E-2</v>
      </c>
      <c r="K79" s="138">
        <f>SUM(I79*J79)</f>
        <v>0</v>
      </c>
      <c r="L79" s="3"/>
      <c r="M79" s="136"/>
      <c r="N79" s="136"/>
      <c r="O79" s="136"/>
      <c r="P79" s="136"/>
      <c r="Q79" s="136"/>
      <c r="R79" s="136"/>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row>
    <row r="80" spans="4:75" s="2" customFormat="1" ht="15" x14ac:dyDescent="0.25">
      <c r="E80" s="52" t="str">
        <f t="shared" si="0"/>
        <v>$96,001 to $200,000</v>
      </c>
      <c r="F80" s="72" t="s">
        <v>3</v>
      </c>
      <c r="G80" s="132">
        <f t="shared" ref="G80:H80" si="2">G67</f>
        <v>96001</v>
      </c>
      <c r="H80" s="132">
        <f t="shared" si="2"/>
        <v>200000</v>
      </c>
      <c r="I80" s="132">
        <f>IF($K$53&lt;=H79,0,IF($K$53&gt;H80,H80-H79,$K$53-H79))</f>
        <v>0</v>
      </c>
      <c r="J80" s="137">
        <f>J67</f>
        <v>0.1</v>
      </c>
      <c r="K80" s="138">
        <f>SUM(I80*J80)</f>
        <v>0</v>
      </c>
      <c r="L80" s="3"/>
      <c r="M80" s="136"/>
      <c r="N80" s="136"/>
      <c r="O80" s="136"/>
      <c r="P80" s="136"/>
      <c r="Q80" s="136"/>
      <c r="R80" s="136"/>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row>
    <row r="81" spans="4:75" s="2" customFormat="1" ht="15" x14ac:dyDescent="0.25">
      <c r="E81" s="52" t="str">
        <f t="shared" si="0"/>
        <v>$200,001 to $500,000</v>
      </c>
      <c r="F81" s="72" t="s">
        <v>2</v>
      </c>
      <c r="G81" s="132">
        <f t="shared" ref="G81:H81" si="3">G68</f>
        <v>200001</v>
      </c>
      <c r="H81" s="132">
        <f t="shared" si="3"/>
        <v>500000</v>
      </c>
      <c r="I81" s="132">
        <f>IF($K$53&lt;=H80,0,IF($K$53&gt;H81,H81-H80,$K$53-H80))</f>
        <v>0</v>
      </c>
      <c r="J81" s="137">
        <f>J68</f>
        <v>0.115</v>
      </c>
      <c r="K81" s="138">
        <f>SUM(I81*J81)</f>
        <v>0</v>
      </c>
      <c r="L81" s="3"/>
      <c r="M81" s="136"/>
      <c r="N81" s="136"/>
      <c r="O81" s="136"/>
      <c r="P81" s="136"/>
      <c r="Q81" s="136"/>
      <c r="R81" s="136"/>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row>
    <row r="82" spans="4:75" s="2" customFormat="1" ht="15" x14ac:dyDescent="0.25">
      <c r="E82" s="163" t="str">
        <f>E69</f>
        <v>$500,001 to $1,000,000</v>
      </c>
      <c r="F82" s="164" t="s">
        <v>86</v>
      </c>
      <c r="G82" s="165">
        <f>G69</f>
        <v>500001</v>
      </c>
      <c r="H82" s="165">
        <f>H69</f>
        <v>1000000</v>
      </c>
      <c r="I82" s="165">
        <f>IF($K$53&lt;=H81,0,IF($K$53&gt;H82,H82-H81,$K$53-H81))</f>
        <v>0</v>
      </c>
      <c r="J82" s="166">
        <v>0.125</v>
      </c>
      <c r="K82" s="167">
        <f>SUM(I82*J82)</f>
        <v>0</v>
      </c>
      <c r="L82" s="3"/>
      <c r="M82" s="136"/>
      <c r="N82" s="136"/>
      <c r="O82" s="136"/>
      <c r="P82" s="136"/>
      <c r="Q82" s="136"/>
      <c r="R82" s="136"/>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row>
    <row r="83" spans="4:75" s="2" customFormat="1" ht="15.75" thickBot="1" x14ac:dyDescent="0.3">
      <c r="D83" s="7" t="s">
        <v>81</v>
      </c>
      <c r="E83" s="48"/>
      <c r="F83" s="9" t="s">
        <v>1</v>
      </c>
      <c r="G83" s="127"/>
      <c r="H83" s="127"/>
      <c r="I83" s="128">
        <f>I78+I79+I80+I81+I82</f>
        <v>0</v>
      </c>
      <c r="J83" s="129"/>
      <c r="K83" s="130">
        <f>SUM(K78:K82)</f>
        <v>0</v>
      </c>
      <c r="L83" s="190" t="s">
        <v>76</v>
      </c>
      <c r="M83" s="191"/>
      <c r="N83" s="191"/>
      <c r="O83" s="191"/>
      <c r="P83" s="191"/>
      <c r="Q83" s="191"/>
      <c r="R83" s="191"/>
      <c r="U83" s="123"/>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c r="BQ83" s="123"/>
      <c r="BR83" s="123"/>
      <c r="BS83" s="123"/>
      <c r="BT83" s="123"/>
      <c r="BU83" s="123"/>
      <c r="BV83" s="123"/>
      <c r="BW83" s="123"/>
    </row>
    <row r="84" spans="4:75" s="2" customFormat="1" ht="5.25" customHeight="1" thickBot="1" x14ac:dyDescent="0.3">
      <c r="D84" s="7"/>
      <c r="E84" s="117"/>
      <c r="F84" s="118"/>
      <c r="G84" s="118"/>
      <c r="H84" s="118"/>
      <c r="I84" s="118"/>
      <c r="J84" s="119"/>
      <c r="K84" s="120"/>
      <c r="L84" s="115"/>
      <c r="M84" s="115"/>
      <c r="N84" s="115"/>
      <c r="O84" s="115"/>
      <c r="P84" s="115"/>
      <c r="Q84" s="115"/>
      <c r="R84" s="115"/>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c r="BQ84" s="123"/>
      <c r="BR84" s="123"/>
      <c r="BS84" s="123"/>
      <c r="BT84" s="123"/>
      <c r="BU84" s="123"/>
      <c r="BV84" s="123"/>
      <c r="BW84" s="123"/>
    </row>
    <row r="85" spans="4:75" s="2" customFormat="1" ht="15" x14ac:dyDescent="0.25">
      <c r="D85" s="105" t="s">
        <v>0</v>
      </c>
      <c r="E85" s="5"/>
      <c r="F85" s="5"/>
      <c r="G85" s="5"/>
      <c r="H85" s="5"/>
      <c r="I85" s="5"/>
      <c r="J85" s="5"/>
      <c r="K85" s="5"/>
      <c r="L85" s="6"/>
      <c r="M85" s="5"/>
      <c r="N85" s="5"/>
      <c r="O85" s="5"/>
      <c r="P85" s="5"/>
      <c r="Q85" s="4"/>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c r="BR85" s="123"/>
      <c r="BS85" s="123"/>
      <c r="BT85" s="123"/>
      <c r="BU85" s="123"/>
      <c r="BV85" s="123"/>
      <c r="BW85" s="123"/>
    </row>
    <row r="86" spans="4:75" s="2" customFormat="1" ht="153" customHeight="1" thickBot="1" x14ac:dyDescent="0.3">
      <c r="D86" s="170" t="s">
        <v>92</v>
      </c>
      <c r="E86" s="171"/>
      <c r="F86" s="171"/>
      <c r="G86" s="171"/>
      <c r="H86" s="171"/>
      <c r="I86" s="171"/>
      <c r="J86" s="171"/>
      <c r="K86" s="171"/>
      <c r="L86" s="171"/>
      <c r="M86" s="171"/>
      <c r="N86" s="171"/>
      <c r="O86" s="171"/>
      <c r="P86" s="171"/>
      <c r="Q86" s="172"/>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c r="BP86" s="123"/>
      <c r="BQ86" s="123"/>
      <c r="BR86" s="123"/>
      <c r="BS86" s="123"/>
      <c r="BT86" s="123"/>
      <c r="BU86" s="123"/>
      <c r="BV86" s="123"/>
      <c r="BW86" s="123"/>
    </row>
    <row r="87" spans="4:75" s="2" customFormat="1" ht="15" x14ac:dyDescent="0.25">
      <c r="L87" s="1"/>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c r="BP87" s="123"/>
      <c r="BQ87" s="123"/>
      <c r="BR87" s="123"/>
      <c r="BS87" s="123"/>
      <c r="BT87" s="123"/>
      <c r="BU87" s="123"/>
      <c r="BV87" s="123"/>
      <c r="BW87" s="123"/>
    </row>
    <row r="88" spans="4:75" ht="15" hidden="1" x14ac:dyDescent="0.25">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3"/>
      <c r="BR88" s="123"/>
      <c r="BS88" s="123"/>
      <c r="BT88" s="123"/>
      <c r="BU88" s="123"/>
      <c r="BV88" s="123"/>
      <c r="BW88" s="123"/>
    </row>
    <row r="89" spans="4:75" ht="15" hidden="1" x14ac:dyDescent="0.25">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3"/>
      <c r="BR89" s="123"/>
      <c r="BS89" s="123"/>
      <c r="BT89" s="123"/>
      <c r="BU89" s="123"/>
      <c r="BV89" s="123"/>
      <c r="BW89" s="123"/>
    </row>
    <row r="90" spans="4:75" ht="15" hidden="1" x14ac:dyDescent="0.25">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row>
    <row r="91" spans="4:75" ht="15" hidden="1" x14ac:dyDescent="0.25">
      <c r="U91" s="123"/>
      <c r="V91" s="123"/>
      <c r="W91" s="123"/>
      <c r="X91" s="12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3"/>
      <c r="BC91" s="123"/>
      <c r="BD91" s="123"/>
      <c r="BE91" s="123"/>
      <c r="BF91" s="123"/>
      <c r="BG91" s="123"/>
      <c r="BH91" s="123"/>
      <c r="BI91" s="123"/>
      <c r="BJ91" s="123"/>
      <c r="BK91" s="123"/>
      <c r="BL91" s="123"/>
      <c r="BM91" s="123"/>
      <c r="BN91" s="123"/>
      <c r="BO91" s="123"/>
      <c r="BP91" s="123"/>
      <c r="BQ91" s="123"/>
      <c r="BR91" s="123"/>
      <c r="BS91" s="123"/>
      <c r="BT91" s="123"/>
      <c r="BU91" s="123"/>
      <c r="BV91" s="123"/>
      <c r="BW91" s="123"/>
    </row>
    <row r="92" spans="4:75" ht="15" hidden="1" x14ac:dyDescent="0.25">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c r="BQ92" s="123"/>
      <c r="BR92" s="123"/>
      <c r="BS92" s="123"/>
      <c r="BT92" s="123"/>
      <c r="BU92" s="123"/>
      <c r="BV92" s="123"/>
      <c r="BW92" s="123"/>
    </row>
    <row r="93" spans="4:75" ht="15" hidden="1" x14ac:dyDescent="0.25">
      <c r="U93" s="123"/>
      <c r="V93" s="123"/>
      <c r="W93" s="123"/>
      <c r="X93" s="12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c r="AW93" s="123"/>
      <c r="AX93" s="123"/>
      <c r="AY93" s="123"/>
      <c r="AZ93" s="123"/>
      <c r="BA93" s="123"/>
      <c r="BB93" s="123"/>
      <c r="BC93" s="123"/>
      <c r="BD93" s="123"/>
      <c r="BE93" s="123"/>
      <c r="BF93" s="123"/>
      <c r="BG93" s="123"/>
      <c r="BH93" s="123"/>
      <c r="BI93" s="123"/>
      <c r="BJ93" s="123"/>
      <c r="BK93" s="123"/>
      <c r="BL93" s="123"/>
      <c r="BM93" s="123"/>
      <c r="BN93" s="123"/>
      <c r="BO93" s="123"/>
      <c r="BP93" s="123"/>
      <c r="BQ93" s="123"/>
      <c r="BR93" s="123"/>
      <c r="BS93" s="123"/>
      <c r="BT93" s="123"/>
      <c r="BU93" s="123"/>
      <c r="BV93" s="123"/>
      <c r="BW93" s="123"/>
    </row>
    <row r="94" spans="4:75" ht="15" hidden="1" x14ac:dyDescent="0.25">
      <c r="U94" s="123"/>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3"/>
      <c r="BC94" s="123"/>
      <c r="BD94" s="123"/>
      <c r="BE94" s="123"/>
      <c r="BF94" s="123"/>
      <c r="BG94" s="123"/>
      <c r="BH94" s="123"/>
      <c r="BI94" s="123"/>
      <c r="BJ94" s="123"/>
      <c r="BK94" s="123"/>
      <c r="BL94" s="123"/>
      <c r="BM94" s="123"/>
      <c r="BN94" s="123"/>
      <c r="BO94" s="123"/>
      <c r="BP94" s="123"/>
      <c r="BQ94" s="123"/>
      <c r="BR94" s="123"/>
      <c r="BS94" s="123"/>
      <c r="BT94" s="123"/>
      <c r="BU94" s="123"/>
      <c r="BV94" s="123"/>
      <c r="BW94" s="123"/>
    </row>
    <row r="95" spans="4:75" ht="15" hidden="1" x14ac:dyDescent="0.25">
      <c r="U95" s="123"/>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23"/>
      <c r="BR95" s="123"/>
      <c r="BS95" s="123"/>
      <c r="BT95" s="123"/>
      <c r="BU95" s="123"/>
      <c r="BV95" s="123"/>
      <c r="BW95" s="123"/>
    </row>
    <row r="96" spans="4:75" ht="15" hidden="1" x14ac:dyDescent="0.25">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c r="BK96" s="123"/>
      <c r="BL96" s="123"/>
      <c r="BM96" s="123"/>
      <c r="BN96" s="123"/>
      <c r="BO96" s="123"/>
      <c r="BP96" s="123"/>
      <c r="BQ96" s="123"/>
      <c r="BR96" s="123"/>
      <c r="BS96" s="123"/>
      <c r="BT96" s="123"/>
      <c r="BU96" s="123"/>
      <c r="BV96" s="123"/>
      <c r="BW96" s="123"/>
    </row>
    <row r="97" spans="21:75" ht="15" hidden="1" x14ac:dyDescent="0.25">
      <c r="U97" s="123"/>
      <c r="V97" s="123"/>
      <c r="W97" s="123"/>
      <c r="X97" s="123"/>
      <c r="Y97" s="123"/>
      <c r="Z97" s="123"/>
      <c r="AA97" s="123"/>
      <c r="AB97" s="123"/>
      <c r="AC97" s="123"/>
      <c r="AD97" s="123"/>
      <c r="AE97" s="123"/>
      <c r="AF97" s="123"/>
      <c r="AG97" s="123"/>
      <c r="AH97" s="123"/>
      <c r="AI97" s="123"/>
      <c r="AJ97" s="123"/>
      <c r="AK97" s="123"/>
      <c r="AL97" s="123"/>
      <c r="AM97" s="123"/>
      <c r="AN97" s="123"/>
      <c r="AO97" s="123"/>
      <c r="AP97" s="123"/>
      <c r="AQ97" s="123"/>
      <c r="AR97" s="123"/>
      <c r="AS97" s="123"/>
      <c r="AT97" s="123"/>
      <c r="AU97" s="123"/>
      <c r="AV97" s="123"/>
      <c r="AW97" s="123"/>
      <c r="AX97" s="123"/>
      <c r="AY97" s="123"/>
      <c r="AZ97" s="123"/>
      <c r="BA97" s="123"/>
      <c r="BB97" s="123"/>
      <c r="BC97" s="123"/>
      <c r="BD97" s="123"/>
      <c r="BE97" s="123"/>
      <c r="BF97" s="123"/>
      <c r="BG97" s="123"/>
      <c r="BH97" s="123"/>
      <c r="BI97" s="123"/>
      <c r="BJ97" s="123"/>
      <c r="BK97" s="123"/>
      <c r="BL97" s="123"/>
      <c r="BM97" s="123"/>
      <c r="BN97" s="123"/>
      <c r="BO97" s="123"/>
      <c r="BP97" s="123"/>
      <c r="BQ97" s="123"/>
      <c r="BR97" s="123"/>
      <c r="BS97" s="123"/>
      <c r="BT97" s="123"/>
      <c r="BU97" s="123"/>
      <c r="BV97" s="123"/>
      <c r="BW97" s="123"/>
    </row>
    <row r="98" spans="21:75" ht="15" hidden="1" x14ac:dyDescent="0.25">
      <c r="U98" s="123"/>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c r="BP98" s="123"/>
      <c r="BQ98" s="123"/>
      <c r="BR98" s="123"/>
      <c r="BS98" s="123"/>
      <c r="BT98" s="123"/>
      <c r="BU98" s="123"/>
      <c r="BV98" s="123"/>
      <c r="BW98" s="123"/>
    </row>
    <row r="99" spans="21:75" ht="15" hidden="1" x14ac:dyDescent="0.25">
      <c r="U99" s="123"/>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c r="BP99" s="123"/>
      <c r="BQ99" s="123"/>
      <c r="BR99" s="123"/>
      <c r="BS99" s="123"/>
      <c r="BT99" s="123"/>
      <c r="BU99" s="123"/>
      <c r="BV99" s="123"/>
      <c r="BW99" s="123"/>
    </row>
    <row r="100" spans="21:75" ht="15" hidden="1" x14ac:dyDescent="0.25">
      <c r="U100" s="123"/>
      <c r="V100" s="123"/>
      <c r="W100" s="123"/>
      <c r="X100" s="12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c r="BN100" s="123"/>
      <c r="BO100" s="123"/>
      <c r="BP100" s="123"/>
      <c r="BQ100" s="123"/>
      <c r="BR100" s="123"/>
      <c r="BS100" s="123"/>
      <c r="BT100" s="123"/>
      <c r="BU100" s="123"/>
      <c r="BV100" s="123"/>
      <c r="BW100" s="123"/>
    </row>
    <row r="101" spans="21:75" ht="15" hidden="1" x14ac:dyDescent="0.25">
      <c r="U101" s="123"/>
      <c r="V101" s="123"/>
      <c r="W101" s="123"/>
      <c r="X101" s="12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3"/>
      <c r="AU101" s="123"/>
      <c r="AV101" s="123"/>
      <c r="AW101" s="123"/>
      <c r="AX101" s="123"/>
      <c r="AY101" s="123"/>
      <c r="AZ101" s="123"/>
      <c r="BA101" s="123"/>
      <c r="BB101" s="123"/>
      <c r="BC101" s="123"/>
      <c r="BD101" s="123"/>
      <c r="BE101" s="123"/>
      <c r="BF101" s="123"/>
      <c r="BG101" s="123"/>
      <c r="BH101" s="123"/>
      <c r="BI101" s="123"/>
      <c r="BJ101" s="123"/>
      <c r="BK101" s="123"/>
      <c r="BL101" s="123"/>
      <c r="BM101" s="123"/>
      <c r="BN101" s="123"/>
      <c r="BO101" s="123"/>
      <c r="BP101" s="123"/>
      <c r="BQ101" s="123"/>
      <c r="BR101" s="123"/>
      <c r="BS101" s="123"/>
      <c r="BT101" s="123"/>
      <c r="BU101" s="123"/>
      <c r="BV101" s="123"/>
      <c r="BW101" s="123"/>
    </row>
    <row r="102" spans="21:75" ht="15" hidden="1" x14ac:dyDescent="0.25">
      <c r="U102" s="123"/>
      <c r="V102" s="123"/>
      <c r="W102" s="123"/>
      <c r="X102" s="12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c r="BD102" s="123"/>
      <c r="BE102" s="123"/>
      <c r="BF102" s="123"/>
      <c r="BG102" s="123"/>
      <c r="BH102" s="123"/>
      <c r="BI102" s="123"/>
      <c r="BJ102" s="123"/>
      <c r="BK102" s="123"/>
      <c r="BL102" s="123"/>
      <c r="BM102" s="123"/>
      <c r="BN102" s="123"/>
      <c r="BO102" s="123"/>
      <c r="BP102" s="123"/>
      <c r="BQ102" s="123"/>
      <c r="BR102" s="123"/>
      <c r="BS102" s="123"/>
      <c r="BT102" s="123"/>
      <c r="BU102" s="123"/>
      <c r="BV102" s="123"/>
      <c r="BW102" s="123"/>
    </row>
    <row r="103" spans="21:75" ht="15" hidden="1" x14ac:dyDescent="0.25">
      <c r="U103" s="123"/>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23"/>
      <c r="BF103" s="123"/>
      <c r="BG103" s="123"/>
      <c r="BH103" s="123"/>
      <c r="BI103" s="123"/>
      <c r="BJ103" s="123"/>
      <c r="BK103" s="123"/>
      <c r="BL103" s="123"/>
      <c r="BM103" s="123"/>
      <c r="BN103" s="123"/>
      <c r="BO103" s="123"/>
      <c r="BP103" s="123"/>
      <c r="BQ103" s="123"/>
      <c r="BR103" s="123"/>
      <c r="BS103" s="123"/>
      <c r="BT103" s="123"/>
      <c r="BU103" s="123"/>
      <c r="BV103" s="123"/>
      <c r="BW103" s="123"/>
    </row>
    <row r="104" spans="21:75" ht="15" hidden="1" x14ac:dyDescent="0.25">
      <c r="U104" s="123"/>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3"/>
      <c r="BQ104" s="123"/>
      <c r="BR104" s="123"/>
      <c r="BS104" s="123"/>
      <c r="BT104" s="123"/>
      <c r="BU104" s="123"/>
      <c r="BV104" s="123"/>
      <c r="BW104" s="123"/>
    </row>
    <row r="105" spans="21:75" ht="15" hidden="1" x14ac:dyDescent="0.25">
      <c r="U105" s="123"/>
      <c r="V105" s="123"/>
      <c r="W105" s="123"/>
      <c r="X105" s="123"/>
      <c r="Y105" s="123"/>
      <c r="Z105" s="123"/>
      <c r="AA105" s="123"/>
      <c r="AB105" s="123"/>
      <c r="AC105" s="123"/>
      <c r="AD105" s="123"/>
      <c r="AE105" s="123"/>
      <c r="AF105" s="123"/>
      <c r="AG105" s="123"/>
      <c r="AH105" s="123"/>
      <c r="AI105" s="123"/>
      <c r="AJ105" s="123"/>
      <c r="AK105" s="123"/>
      <c r="AL105" s="123"/>
      <c r="AM105" s="123"/>
      <c r="AN105" s="123"/>
      <c r="AO105" s="123"/>
      <c r="AP105" s="123"/>
      <c r="AQ105" s="123"/>
      <c r="AR105" s="123"/>
      <c r="AS105" s="123"/>
      <c r="AT105" s="123"/>
      <c r="AU105" s="123"/>
      <c r="AV105" s="123"/>
      <c r="AW105" s="123"/>
      <c r="AX105" s="123"/>
      <c r="AY105" s="123"/>
      <c r="AZ105" s="123"/>
      <c r="BA105" s="123"/>
      <c r="BB105" s="123"/>
      <c r="BC105" s="123"/>
      <c r="BD105" s="123"/>
      <c r="BE105" s="123"/>
      <c r="BF105" s="123"/>
      <c r="BG105" s="123"/>
      <c r="BH105" s="123"/>
      <c r="BI105" s="123"/>
      <c r="BJ105" s="123"/>
      <c r="BK105" s="123"/>
      <c r="BL105" s="123"/>
      <c r="BM105" s="123"/>
      <c r="BN105" s="123"/>
      <c r="BO105" s="123"/>
      <c r="BP105" s="123"/>
      <c r="BQ105" s="123"/>
      <c r="BR105" s="123"/>
      <c r="BS105" s="123"/>
      <c r="BT105" s="123"/>
      <c r="BU105" s="123"/>
      <c r="BV105" s="123"/>
      <c r="BW105" s="123"/>
    </row>
    <row r="106" spans="21:75" ht="15" hidden="1" x14ac:dyDescent="0.25">
      <c r="U106" s="123"/>
      <c r="V106" s="123"/>
      <c r="W106" s="123"/>
      <c r="X106" s="123"/>
      <c r="Y106" s="123"/>
      <c r="Z106" s="123"/>
      <c r="AA106" s="123"/>
      <c r="AB106" s="123"/>
      <c r="AC106" s="123"/>
      <c r="AD106" s="123"/>
      <c r="AE106" s="123"/>
      <c r="AF106" s="123"/>
      <c r="AG106" s="123"/>
      <c r="AH106" s="123"/>
      <c r="AI106" s="123"/>
      <c r="AJ106" s="123"/>
      <c r="AK106" s="123"/>
      <c r="AL106" s="123"/>
      <c r="AM106" s="123"/>
      <c r="AN106" s="123"/>
      <c r="AO106" s="123"/>
      <c r="AP106" s="123"/>
      <c r="AQ106" s="123"/>
      <c r="AR106" s="123"/>
      <c r="AS106" s="123"/>
      <c r="AT106" s="123"/>
      <c r="AU106" s="123"/>
      <c r="AV106" s="123"/>
      <c r="AW106" s="123"/>
      <c r="AX106" s="123"/>
      <c r="AY106" s="123"/>
      <c r="AZ106" s="123"/>
      <c r="BA106" s="123"/>
      <c r="BB106" s="123"/>
      <c r="BC106" s="123"/>
      <c r="BD106" s="123"/>
      <c r="BE106" s="123"/>
      <c r="BF106" s="123"/>
      <c r="BG106" s="123"/>
      <c r="BH106" s="123"/>
      <c r="BI106" s="123"/>
      <c r="BJ106" s="123"/>
      <c r="BK106" s="123"/>
      <c r="BL106" s="123"/>
      <c r="BM106" s="123"/>
      <c r="BN106" s="123"/>
      <c r="BO106" s="123"/>
      <c r="BP106" s="123"/>
      <c r="BQ106" s="123"/>
      <c r="BR106" s="123"/>
      <c r="BS106" s="123"/>
      <c r="BT106" s="123"/>
      <c r="BU106" s="123"/>
      <c r="BV106" s="123"/>
      <c r="BW106" s="123"/>
    </row>
    <row r="107" spans="21:75" ht="15" hidden="1" x14ac:dyDescent="0.25">
      <c r="U107" s="123"/>
      <c r="V107" s="123"/>
      <c r="W107" s="123"/>
      <c r="X107" s="123"/>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c r="BB107" s="123"/>
      <c r="BC107" s="123"/>
      <c r="BD107" s="123"/>
      <c r="BE107" s="123"/>
      <c r="BF107" s="123"/>
      <c r="BG107" s="123"/>
      <c r="BH107" s="123"/>
      <c r="BI107" s="123"/>
      <c r="BJ107" s="123"/>
      <c r="BK107" s="123"/>
      <c r="BL107" s="123"/>
      <c r="BM107" s="123"/>
      <c r="BN107" s="123"/>
      <c r="BO107" s="123"/>
      <c r="BP107" s="123"/>
      <c r="BQ107" s="123"/>
      <c r="BR107" s="123"/>
      <c r="BS107" s="123"/>
      <c r="BT107" s="123"/>
      <c r="BU107" s="123"/>
      <c r="BV107" s="123"/>
      <c r="BW107" s="123"/>
    </row>
    <row r="108" spans="21:75" ht="15" hidden="1" x14ac:dyDescent="0.25">
      <c r="U108" s="123"/>
      <c r="V108" s="123"/>
      <c r="W108" s="123"/>
      <c r="X108" s="123"/>
      <c r="Y108" s="123"/>
      <c r="Z108" s="123"/>
      <c r="AA108" s="123"/>
      <c r="AB108" s="123"/>
      <c r="AC108" s="123"/>
      <c r="AD108" s="123"/>
      <c r="AE108" s="123"/>
      <c r="AF108" s="123"/>
      <c r="AG108" s="123"/>
      <c r="AH108" s="123"/>
      <c r="AI108" s="123"/>
      <c r="AJ108" s="123"/>
      <c r="AK108" s="123"/>
      <c r="AL108" s="123"/>
      <c r="AM108" s="123"/>
      <c r="AN108" s="123"/>
      <c r="AO108" s="123"/>
      <c r="AP108" s="123"/>
      <c r="AQ108" s="123"/>
      <c r="AR108" s="123"/>
      <c r="AS108" s="123"/>
      <c r="AT108" s="123"/>
      <c r="AU108" s="123"/>
      <c r="AV108" s="123"/>
      <c r="AW108" s="123"/>
      <c r="AX108" s="123"/>
      <c r="AY108" s="123"/>
      <c r="AZ108" s="123"/>
      <c r="BA108" s="123"/>
      <c r="BB108" s="123"/>
      <c r="BC108" s="123"/>
      <c r="BD108" s="123"/>
      <c r="BE108" s="123"/>
      <c r="BF108" s="123"/>
      <c r="BG108" s="123"/>
      <c r="BH108" s="123"/>
      <c r="BI108" s="123"/>
      <c r="BJ108" s="123"/>
      <c r="BK108" s="123"/>
      <c r="BL108" s="123"/>
      <c r="BM108" s="123"/>
      <c r="BN108" s="123"/>
      <c r="BO108" s="123"/>
      <c r="BP108" s="123"/>
      <c r="BQ108" s="123"/>
      <c r="BR108" s="123"/>
      <c r="BS108" s="123"/>
      <c r="BT108" s="123"/>
      <c r="BU108" s="123"/>
      <c r="BV108" s="123"/>
      <c r="BW108" s="123"/>
    </row>
    <row r="109" spans="21:75" ht="15" hidden="1" x14ac:dyDescent="0.25">
      <c r="U109" s="123"/>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23"/>
      <c r="AY109" s="123"/>
      <c r="AZ109" s="123"/>
      <c r="BA109" s="123"/>
      <c r="BB109" s="123"/>
      <c r="BC109" s="123"/>
      <c r="BD109" s="123"/>
      <c r="BE109" s="123"/>
      <c r="BF109" s="123"/>
      <c r="BG109" s="123"/>
      <c r="BH109" s="123"/>
      <c r="BI109" s="123"/>
      <c r="BJ109" s="123"/>
      <c r="BK109" s="123"/>
      <c r="BL109" s="123"/>
      <c r="BM109" s="123"/>
      <c r="BN109" s="123"/>
      <c r="BO109" s="123"/>
      <c r="BP109" s="123"/>
      <c r="BQ109" s="123"/>
      <c r="BR109" s="123"/>
      <c r="BS109" s="123"/>
      <c r="BT109" s="123"/>
      <c r="BU109" s="123"/>
      <c r="BV109" s="123"/>
      <c r="BW109" s="123"/>
    </row>
    <row r="110" spans="21:75" ht="15" hidden="1" x14ac:dyDescent="0.25">
      <c r="U110" s="123"/>
      <c r="V110" s="123"/>
      <c r="W110" s="123"/>
      <c r="X110" s="123"/>
      <c r="Y110" s="123"/>
      <c r="Z110" s="123"/>
      <c r="AA110" s="123"/>
      <c r="AB110" s="123"/>
      <c r="AC110" s="123"/>
      <c r="AD110" s="123"/>
      <c r="AE110" s="123"/>
      <c r="AF110" s="123"/>
      <c r="AG110" s="123"/>
      <c r="AH110" s="123"/>
      <c r="AI110" s="123"/>
      <c r="AJ110" s="123"/>
      <c r="AK110" s="123"/>
      <c r="AL110" s="123"/>
      <c r="AM110" s="123"/>
      <c r="AN110" s="123"/>
      <c r="AO110" s="123"/>
      <c r="AP110" s="123"/>
      <c r="AQ110" s="123"/>
      <c r="AR110" s="123"/>
      <c r="AS110" s="123"/>
      <c r="AT110" s="123"/>
      <c r="AU110" s="123"/>
      <c r="AV110" s="123"/>
      <c r="AW110" s="123"/>
      <c r="AX110" s="123"/>
      <c r="AY110" s="123"/>
      <c r="AZ110" s="123"/>
      <c r="BA110" s="123"/>
      <c r="BB110" s="123"/>
      <c r="BC110" s="123"/>
      <c r="BD110" s="123"/>
      <c r="BE110" s="123"/>
      <c r="BF110" s="123"/>
      <c r="BG110" s="123"/>
      <c r="BH110" s="123"/>
      <c r="BI110" s="123"/>
      <c r="BJ110" s="123"/>
      <c r="BK110" s="123"/>
      <c r="BL110" s="123"/>
      <c r="BM110" s="123"/>
      <c r="BN110" s="123"/>
      <c r="BO110" s="123"/>
      <c r="BP110" s="123"/>
      <c r="BQ110" s="123"/>
      <c r="BR110" s="123"/>
      <c r="BS110" s="123"/>
      <c r="BT110" s="123"/>
      <c r="BU110" s="123"/>
      <c r="BV110" s="123"/>
      <c r="BW110" s="123"/>
    </row>
    <row r="111" spans="21:75" ht="15" hidden="1" x14ac:dyDescent="0.25">
      <c r="U111" s="123"/>
      <c r="V111" s="123"/>
      <c r="W111" s="123"/>
      <c r="X111" s="123"/>
      <c r="Y111" s="123"/>
      <c r="Z111" s="123"/>
      <c r="AA111" s="123"/>
      <c r="AB111" s="123"/>
      <c r="AC111" s="123"/>
      <c r="AD111" s="123"/>
      <c r="AE111" s="123"/>
      <c r="AF111" s="123"/>
      <c r="AG111" s="123"/>
      <c r="AH111" s="123"/>
      <c r="AI111" s="123"/>
      <c r="AJ111" s="123"/>
      <c r="AK111" s="123"/>
      <c r="AL111" s="123"/>
      <c r="AM111" s="123"/>
      <c r="AN111" s="123"/>
      <c r="AO111" s="123"/>
      <c r="AP111" s="123"/>
      <c r="AQ111" s="123"/>
      <c r="AR111" s="123"/>
      <c r="AS111" s="123"/>
      <c r="AT111" s="123"/>
      <c r="AU111" s="123"/>
      <c r="AV111" s="123"/>
      <c r="AW111" s="123"/>
      <c r="AX111" s="123"/>
      <c r="AY111" s="123"/>
      <c r="AZ111" s="123"/>
      <c r="BA111" s="123"/>
      <c r="BB111" s="123"/>
      <c r="BC111" s="123"/>
      <c r="BD111" s="123"/>
      <c r="BE111" s="123"/>
      <c r="BF111" s="123"/>
      <c r="BG111" s="123"/>
      <c r="BH111" s="123"/>
      <c r="BI111" s="123"/>
      <c r="BJ111" s="123"/>
      <c r="BK111" s="123"/>
      <c r="BL111" s="123"/>
      <c r="BM111" s="123"/>
      <c r="BN111" s="123"/>
      <c r="BO111" s="123"/>
      <c r="BP111" s="123"/>
      <c r="BQ111" s="123"/>
      <c r="BR111" s="123"/>
      <c r="BS111" s="123"/>
      <c r="BT111" s="123"/>
      <c r="BU111" s="123"/>
      <c r="BV111" s="123"/>
      <c r="BW111" s="123"/>
    </row>
    <row r="112" spans="21:75" ht="15" hidden="1" x14ac:dyDescent="0.25">
      <c r="U112" s="123"/>
      <c r="V112" s="123"/>
      <c r="W112" s="123"/>
      <c r="X112" s="12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23"/>
      <c r="BF112" s="123"/>
      <c r="BG112" s="123"/>
      <c r="BH112" s="123"/>
      <c r="BI112" s="123"/>
      <c r="BJ112" s="123"/>
      <c r="BK112" s="123"/>
      <c r="BL112" s="123"/>
      <c r="BM112" s="123"/>
      <c r="BN112" s="123"/>
      <c r="BO112" s="123"/>
      <c r="BP112" s="123"/>
      <c r="BQ112" s="123"/>
      <c r="BR112" s="123"/>
      <c r="BS112" s="123"/>
      <c r="BT112" s="123"/>
      <c r="BU112" s="123"/>
      <c r="BV112" s="123"/>
      <c r="BW112" s="123"/>
    </row>
    <row r="113" spans="21:75" ht="15" hidden="1" x14ac:dyDescent="0.25">
      <c r="U113" s="123"/>
      <c r="V113" s="123"/>
      <c r="W113" s="123"/>
      <c r="X113" s="123"/>
      <c r="Y113" s="123"/>
      <c r="Z113" s="123"/>
      <c r="AA113" s="123"/>
      <c r="AB113" s="123"/>
      <c r="AC113" s="123"/>
      <c r="AD113" s="123"/>
      <c r="AE113" s="123"/>
      <c r="AF113" s="123"/>
      <c r="AG113" s="123"/>
      <c r="AH113" s="123"/>
      <c r="AI113" s="123"/>
      <c r="AJ113" s="123"/>
      <c r="AK113" s="123"/>
      <c r="AL113" s="123"/>
      <c r="AM113" s="123"/>
      <c r="AN113" s="123"/>
      <c r="AO113" s="123"/>
      <c r="AP113" s="123"/>
      <c r="AQ113" s="123"/>
      <c r="AR113" s="123"/>
      <c r="AS113" s="123"/>
      <c r="AT113" s="123"/>
      <c r="AU113" s="123"/>
      <c r="AV113" s="123"/>
      <c r="AW113" s="123"/>
      <c r="AX113" s="123"/>
      <c r="AY113" s="123"/>
      <c r="AZ113" s="123"/>
      <c r="BA113" s="123"/>
      <c r="BB113" s="123"/>
      <c r="BC113" s="123"/>
      <c r="BD113" s="123"/>
      <c r="BE113" s="123"/>
      <c r="BF113" s="123"/>
      <c r="BG113" s="123"/>
      <c r="BH113" s="123"/>
      <c r="BI113" s="123"/>
      <c r="BJ113" s="123"/>
      <c r="BK113" s="123"/>
      <c r="BL113" s="123"/>
      <c r="BM113" s="123"/>
      <c r="BN113" s="123"/>
      <c r="BO113" s="123"/>
      <c r="BP113" s="123"/>
      <c r="BQ113" s="123"/>
      <c r="BR113" s="123"/>
      <c r="BS113" s="123"/>
      <c r="BT113" s="123"/>
      <c r="BU113" s="123"/>
      <c r="BV113" s="123"/>
      <c r="BW113" s="123"/>
    </row>
    <row r="114" spans="21:75" ht="15" hidden="1" x14ac:dyDescent="0.25">
      <c r="U114" s="123"/>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c r="AW114" s="123"/>
      <c r="AX114" s="123"/>
      <c r="AY114" s="123"/>
      <c r="AZ114" s="123"/>
      <c r="BA114" s="123"/>
      <c r="BB114" s="123"/>
      <c r="BC114" s="123"/>
      <c r="BD114" s="123"/>
      <c r="BE114" s="123"/>
      <c r="BF114" s="123"/>
      <c r="BG114" s="123"/>
      <c r="BH114" s="123"/>
      <c r="BI114" s="123"/>
      <c r="BJ114" s="123"/>
      <c r="BK114" s="123"/>
      <c r="BL114" s="123"/>
      <c r="BM114" s="123"/>
      <c r="BN114" s="123"/>
      <c r="BO114" s="123"/>
      <c r="BP114" s="123"/>
      <c r="BQ114" s="123"/>
      <c r="BR114" s="123"/>
      <c r="BS114" s="123"/>
      <c r="BT114" s="123"/>
      <c r="BU114" s="123"/>
      <c r="BV114" s="123"/>
      <c r="BW114" s="123"/>
    </row>
    <row r="115" spans="21:75" ht="15" hidden="1" x14ac:dyDescent="0.25">
      <c r="U115" s="123"/>
      <c r="V115" s="123"/>
      <c r="W115" s="123"/>
      <c r="X115" s="123"/>
      <c r="Y115" s="123"/>
      <c r="Z115" s="123"/>
      <c r="AA115" s="123"/>
      <c r="AB115" s="123"/>
      <c r="AC115" s="123"/>
      <c r="AD115" s="123"/>
      <c r="AE115" s="123"/>
      <c r="AF115" s="123"/>
      <c r="AG115" s="123"/>
      <c r="AH115" s="123"/>
      <c r="AI115" s="123"/>
      <c r="AJ115" s="123"/>
      <c r="AK115" s="123"/>
      <c r="AL115" s="123"/>
      <c r="AM115" s="123"/>
      <c r="AN115" s="123"/>
      <c r="AO115" s="123"/>
      <c r="AP115" s="123"/>
      <c r="AQ115" s="123"/>
      <c r="AR115" s="123"/>
      <c r="AS115" s="123"/>
      <c r="AT115" s="123"/>
      <c r="AU115" s="123"/>
      <c r="AV115" s="123"/>
      <c r="AW115" s="123"/>
      <c r="AX115" s="123"/>
      <c r="AY115" s="123"/>
      <c r="AZ115" s="123"/>
      <c r="BA115" s="123"/>
      <c r="BB115" s="123"/>
      <c r="BC115" s="123"/>
      <c r="BD115" s="123"/>
      <c r="BE115" s="123"/>
      <c r="BF115" s="123"/>
      <c r="BG115" s="123"/>
      <c r="BH115" s="123"/>
      <c r="BI115" s="123"/>
      <c r="BJ115" s="123"/>
      <c r="BK115" s="123"/>
      <c r="BL115" s="123"/>
      <c r="BM115" s="123"/>
      <c r="BN115" s="123"/>
      <c r="BO115" s="123"/>
      <c r="BP115" s="123"/>
      <c r="BQ115" s="123"/>
      <c r="BR115" s="123"/>
      <c r="BS115" s="123"/>
      <c r="BT115" s="123"/>
      <c r="BU115" s="123"/>
      <c r="BV115" s="123"/>
      <c r="BW115" s="123"/>
    </row>
    <row r="116" spans="21:75" ht="15" hidden="1" x14ac:dyDescent="0.25">
      <c r="U116" s="123"/>
      <c r="V116" s="123"/>
      <c r="W116" s="123"/>
      <c r="X116" s="123"/>
      <c r="Y116" s="123"/>
      <c r="Z116" s="123"/>
      <c r="AA116" s="123"/>
      <c r="AB116" s="123"/>
      <c r="AC116" s="123"/>
      <c r="AD116" s="123"/>
      <c r="AE116" s="123"/>
      <c r="AF116" s="123"/>
      <c r="AG116" s="123"/>
      <c r="AH116" s="123"/>
      <c r="AI116" s="123"/>
      <c r="AJ116" s="123"/>
      <c r="AK116" s="123"/>
      <c r="AL116" s="123"/>
      <c r="AM116" s="123"/>
      <c r="AN116" s="123"/>
      <c r="AO116" s="123"/>
      <c r="AP116" s="123"/>
      <c r="AQ116" s="123"/>
      <c r="AR116" s="123"/>
      <c r="AS116" s="123"/>
      <c r="AT116" s="123"/>
      <c r="AU116" s="123"/>
      <c r="AV116" s="123"/>
      <c r="AW116" s="123"/>
      <c r="AX116" s="123"/>
      <c r="AY116" s="123"/>
      <c r="AZ116" s="123"/>
      <c r="BA116" s="123"/>
      <c r="BB116" s="123"/>
      <c r="BC116" s="123"/>
      <c r="BD116" s="123"/>
      <c r="BE116" s="123"/>
      <c r="BF116" s="123"/>
      <c r="BG116" s="123"/>
      <c r="BH116" s="123"/>
      <c r="BI116" s="123"/>
      <c r="BJ116" s="123"/>
      <c r="BK116" s="123"/>
      <c r="BL116" s="123"/>
      <c r="BM116" s="123"/>
      <c r="BN116" s="123"/>
      <c r="BO116" s="123"/>
      <c r="BP116" s="123"/>
      <c r="BQ116" s="123"/>
      <c r="BR116" s="123"/>
      <c r="BS116" s="123"/>
      <c r="BT116" s="123"/>
      <c r="BU116" s="123"/>
      <c r="BV116" s="123"/>
      <c r="BW116" s="123"/>
    </row>
    <row r="117" spans="21:75" ht="15" hidden="1" x14ac:dyDescent="0.25">
      <c r="U117" s="123"/>
      <c r="V117" s="123"/>
      <c r="W117" s="123"/>
      <c r="X117" s="123"/>
      <c r="Y117" s="123"/>
      <c r="Z117" s="123"/>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c r="AU117" s="123"/>
      <c r="AV117" s="123"/>
      <c r="AW117" s="123"/>
      <c r="AX117" s="123"/>
      <c r="AY117" s="123"/>
      <c r="AZ117" s="123"/>
      <c r="BA117" s="123"/>
      <c r="BB117" s="123"/>
      <c r="BC117" s="123"/>
      <c r="BD117" s="123"/>
      <c r="BE117" s="123"/>
      <c r="BF117" s="123"/>
      <c r="BG117" s="123"/>
      <c r="BH117" s="123"/>
      <c r="BI117" s="123"/>
      <c r="BJ117" s="123"/>
      <c r="BK117" s="123"/>
      <c r="BL117" s="123"/>
      <c r="BM117" s="123"/>
      <c r="BN117" s="123"/>
      <c r="BO117" s="123"/>
      <c r="BP117" s="123"/>
      <c r="BQ117" s="123"/>
      <c r="BR117" s="123"/>
      <c r="BS117" s="123"/>
      <c r="BT117" s="123"/>
      <c r="BU117" s="123"/>
      <c r="BV117" s="123"/>
      <c r="BW117" s="123"/>
    </row>
    <row r="118" spans="21:75" ht="15" hidden="1" x14ac:dyDescent="0.25">
      <c r="U118" s="123"/>
      <c r="V118" s="123"/>
      <c r="W118" s="123"/>
      <c r="X118" s="123"/>
      <c r="Y118" s="123"/>
      <c r="Z118" s="123"/>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123"/>
      <c r="BA118" s="123"/>
      <c r="BB118" s="123"/>
      <c r="BC118" s="123"/>
      <c r="BD118" s="123"/>
      <c r="BE118" s="123"/>
      <c r="BF118" s="123"/>
      <c r="BG118" s="123"/>
      <c r="BH118" s="123"/>
      <c r="BI118" s="123"/>
      <c r="BJ118" s="123"/>
      <c r="BK118" s="123"/>
      <c r="BL118" s="123"/>
      <c r="BM118" s="123"/>
      <c r="BN118" s="123"/>
      <c r="BO118" s="123"/>
      <c r="BP118" s="123"/>
      <c r="BQ118" s="123"/>
      <c r="BR118" s="123"/>
      <c r="BS118" s="123"/>
      <c r="BT118" s="123"/>
      <c r="BU118" s="123"/>
      <c r="BV118" s="123"/>
      <c r="BW118" s="123"/>
    </row>
    <row r="119" spans="21:75" ht="15" hidden="1" x14ac:dyDescent="0.25">
      <c r="U119" s="123"/>
      <c r="V119" s="123"/>
      <c r="W119" s="123"/>
      <c r="X119" s="123"/>
      <c r="Y119" s="123"/>
      <c r="Z119" s="123"/>
      <c r="AA119" s="123"/>
      <c r="AB119" s="123"/>
      <c r="AC119" s="123"/>
      <c r="AD119" s="123"/>
      <c r="AE119" s="123"/>
      <c r="AF119" s="123"/>
      <c r="AG119" s="123"/>
      <c r="AH119" s="123"/>
      <c r="AI119" s="123"/>
      <c r="AJ119" s="123"/>
      <c r="AK119" s="123"/>
      <c r="AL119" s="123"/>
      <c r="AM119" s="123"/>
      <c r="AN119" s="123"/>
      <c r="AO119" s="123"/>
      <c r="AP119" s="123"/>
      <c r="AQ119" s="123"/>
      <c r="AR119" s="123"/>
      <c r="AS119" s="123"/>
      <c r="AT119" s="123"/>
      <c r="AU119" s="123"/>
      <c r="AV119" s="123"/>
      <c r="AW119" s="123"/>
      <c r="AX119" s="123"/>
      <c r="AY119" s="123"/>
      <c r="AZ119" s="123"/>
      <c r="BA119" s="123"/>
      <c r="BB119" s="123"/>
      <c r="BC119" s="123"/>
      <c r="BD119" s="123"/>
      <c r="BE119" s="123"/>
      <c r="BF119" s="123"/>
      <c r="BG119" s="123"/>
      <c r="BH119" s="123"/>
      <c r="BI119" s="123"/>
      <c r="BJ119" s="123"/>
      <c r="BK119" s="123"/>
      <c r="BL119" s="123"/>
      <c r="BM119" s="123"/>
      <c r="BN119" s="123"/>
      <c r="BO119" s="123"/>
      <c r="BP119" s="123"/>
      <c r="BQ119" s="123"/>
      <c r="BR119" s="123"/>
      <c r="BS119" s="123"/>
      <c r="BT119" s="123"/>
      <c r="BU119" s="123"/>
      <c r="BV119" s="123"/>
      <c r="BW119" s="123"/>
    </row>
    <row r="120" spans="21:75" ht="15" hidden="1" x14ac:dyDescent="0.25">
      <c r="U120" s="123"/>
      <c r="V120" s="123"/>
      <c r="W120" s="123"/>
      <c r="X120" s="123"/>
      <c r="Y120" s="123"/>
      <c r="Z120" s="123"/>
      <c r="AA120" s="123"/>
      <c r="AB120" s="123"/>
      <c r="AC120" s="123"/>
      <c r="AD120" s="123"/>
      <c r="AE120" s="123"/>
      <c r="AF120" s="123"/>
      <c r="AG120" s="123"/>
      <c r="AH120" s="123"/>
      <c r="AI120" s="123"/>
      <c r="AJ120" s="123"/>
      <c r="AK120" s="123"/>
      <c r="AL120" s="123"/>
      <c r="AM120" s="123"/>
      <c r="AN120" s="123"/>
      <c r="AO120" s="123"/>
      <c r="AP120" s="123"/>
      <c r="AQ120" s="123"/>
      <c r="AR120" s="123"/>
      <c r="AS120" s="123"/>
      <c r="AT120" s="123"/>
      <c r="AU120" s="123"/>
      <c r="AV120" s="123"/>
      <c r="AW120" s="123"/>
      <c r="AX120" s="123"/>
      <c r="AY120" s="123"/>
      <c r="AZ120" s="123"/>
      <c r="BA120" s="123"/>
      <c r="BB120" s="123"/>
      <c r="BC120" s="123"/>
      <c r="BD120" s="123"/>
      <c r="BE120" s="123"/>
      <c r="BF120" s="123"/>
      <c r="BG120" s="123"/>
      <c r="BH120" s="123"/>
      <c r="BI120" s="123"/>
      <c r="BJ120" s="123"/>
      <c r="BK120" s="123"/>
      <c r="BL120" s="123"/>
      <c r="BM120" s="123"/>
      <c r="BN120" s="123"/>
      <c r="BO120" s="123"/>
      <c r="BP120" s="123"/>
      <c r="BQ120" s="123"/>
      <c r="BR120" s="123"/>
      <c r="BS120" s="123"/>
      <c r="BT120" s="123"/>
      <c r="BU120" s="123"/>
      <c r="BV120" s="123"/>
      <c r="BW120" s="123"/>
    </row>
    <row r="121" spans="21:75" ht="15" hidden="1" x14ac:dyDescent="0.25">
      <c r="U121" s="123"/>
      <c r="V121" s="123"/>
      <c r="W121" s="123"/>
      <c r="X121" s="123"/>
      <c r="Y121" s="123"/>
      <c r="Z121" s="123"/>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c r="AW121" s="123"/>
      <c r="AX121" s="123"/>
      <c r="AY121" s="123"/>
      <c r="AZ121" s="123"/>
      <c r="BA121" s="123"/>
      <c r="BB121" s="123"/>
      <c r="BC121" s="123"/>
      <c r="BD121" s="123"/>
      <c r="BE121" s="123"/>
      <c r="BF121" s="123"/>
      <c r="BG121" s="123"/>
      <c r="BH121" s="123"/>
      <c r="BI121" s="123"/>
      <c r="BJ121" s="123"/>
      <c r="BK121" s="123"/>
      <c r="BL121" s="123"/>
      <c r="BM121" s="123"/>
      <c r="BN121" s="123"/>
      <c r="BO121" s="123"/>
      <c r="BP121" s="123"/>
      <c r="BQ121" s="123"/>
      <c r="BR121" s="123"/>
      <c r="BS121" s="123"/>
      <c r="BT121" s="123"/>
      <c r="BU121" s="123"/>
      <c r="BV121" s="123"/>
      <c r="BW121" s="123"/>
    </row>
    <row r="122" spans="21:75" ht="15" hidden="1" x14ac:dyDescent="0.25">
      <c r="U122" s="123"/>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123"/>
      <c r="BA122" s="123"/>
      <c r="BB122" s="123"/>
      <c r="BC122" s="123"/>
      <c r="BD122" s="123"/>
      <c r="BE122" s="123"/>
      <c r="BF122" s="123"/>
      <c r="BG122" s="123"/>
      <c r="BH122" s="123"/>
      <c r="BI122" s="123"/>
      <c r="BJ122" s="123"/>
      <c r="BK122" s="123"/>
      <c r="BL122" s="123"/>
      <c r="BM122" s="123"/>
      <c r="BN122" s="123"/>
      <c r="BO122" s="123"/>
      <c r="BP122" s="123"/>
      <c r="BQ122" s="123"/>
      <c r="BR122" s="123"/>
      <c r="BS122" s="123"/>
      <c r="BT122" s="123"/>
      <c r="BU122" s="123"/>
      <c r="BV122" s="123"/>
      <c r="BW122" s="123"/>
    </row>
    <row r="123" spans="21:75" ht="15" hidden="1" x14ac:dyDescent="0.25">
      <c r="U123" s="123"/>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123"/>
      <c r="BA123" s="123"/>
      <c r="BB123" s="123"/>
      <c r="BC123" s="123"/>
      <c r="BD123" s="123"/>
      <c r="BE123" s="123"/>
      <c r="BF123" s="123"/>
      <c r="BG123" s="123"/>
      <c r="BH123" s="123"/>
      <c r="BI123" s="123"/>
      <c r="BJ123" s="123"/>
      <c r="BK123" s="123"/>
      <c r="BL123" s="123"/>
      <c r="BM123" s="123"/>
      <c r="BN123" s="123"/>
      <c r="BO123" s="123"/>
      <c r="BP123" s="123"/>
      <c r="BQ123" s="123"/>
      <c r="BR123" s="123"/>
      <c r="BS123" s="123"/>
      <c r="BT123" s="123"/>
      <c r="BU123" s="123"/>
      <c r="BV123" s="123"/>
      <c r="BW123" s="123"/>
    </row>
    <row r="124" spans="21:75" ht="15" hidden="1" x14ac:dyDescent="0.25">
      <c r="U124" s="123"/>
      <c r="V124" s="123"/>
      <c r="W124" s="123"/>
      <c r="X124" s="123"/>
      <c r="Y124" s="123"/>
      <c r="Z124" s="123"/>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c r="AW124" s="123"/>
      <c r="AX124" s="123"/>
      <c r="AY124" s="123"/>
      <c r="AZ124" s="123"/>
      <c r="BA124" s="123"/>
      <c r="BB124" s="123"/>
      <c r="BC124" s="123"/>
      <c r="BD124" s="123"/>
      <c r="BE124" s="123"/>
      <c r="BF124" s="123"/>
      <c r="BG124" s="123"/>
      <c r="BH124" s="123"/>
      <c r="BI124" s="123"/>
      <c r="BJ124" s="123"/>
      <c r="BK124" s="123"/>
      <c r="BL124" s="123"/>
      <c r="BM124" s="123"/>
      <c r="BN124" s="123"/>
      <c r="BO124" s="123"/>
      <c r="BP124" s="123"/>
      <c r="BQ124" s="123"/>
      <c r="BR124" s="123"/>
      <c r="BS124" s="123"/>
      <c r="BT124" s="123"/>
      <c r="BU124" s="123"/>
      <c r="BV124" s="123"/>
      <c r="BW124" s="123"/>
    </row>
    <row r="125" spans="21:75" ht="15" hidden="1" x14ac:dyDescent="0.25">
      <c r="U125" s="123"/>
      <c r="V125" s="123"/>
      <c r="W125" s="123"/>
      <c r="X125" s="123"/>
      <c r="Y125" s="123"/>
      <c r="Z125" s="123"/>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c r="AW125" s="123"/>
      <c r="AX125" s="123"/>
      <c r="AY125" s="123"/>
      <c r="AZ125" s="123"/>
      <c r="BA125" s="123"/>
      <c r="BB125" s="123"/>
      <c r="BC125" s="123"/>
      <c r="BD125" s="123"/>
      <c r="BE125" s="123"/>
      <c r="BF125" s="123"/>
      <c r="BG125" s="123"/>
      <c r="BH125" s="123"/>
      <c r="BI125" s="123"/>
      <c r="BJ125" s="123"/>
      <c r="BK125" s="123"/>
      <c r="BL125" s="123"/>
      <c r="BM125" s="123"/>
      <c r="BN125" s="123"/>
      <c r="BO125" s="123"/>
      <c r="BP125" s="123"/>
      <c r="BQ125" s="123"/>
      <c r="BR125" s="123"/>
      <c r="BS125" s="123"/>
      <c r="BT125" s="123"/>
      <c r="BU125" s="123"/>
      <c r="BV125" s="123"/>
      <c r="BW125" s="123"/>
    </row>
    <row r="126" spans="21:75" ht="15" hidden="1" x14ac:dyDescent="0.25">
      <c r="U126" s="123"/>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3"/>
      <c r="BC126" s="123"/>
      <c r="BD126" s="123"/>
      <c r="BE126" s="123"/>
      <c r="BF126" s="123"/>
      <c r="BG126" s="123"/>
      <c r="BH126" s="123"/>
      <c r="BI126" s="123"/>
      <c r="BJ126" s="123"/>
      <c r="BK126" s="123"/>
      <c r="BL126" s="123"/>
      <c r="BM126" s="123"/>
      <c r="BN126" s="123"/>
      <c r="BO126" s="123"/>
      <c r="BP126" s="123"/>
      <c r="BQ126" s="123"/>
      <c r="BR126" s="123"/>
      <c r="BS126" s="123"/>
      <c r="BT126" s="123"/>
      <c r="BU126" s="123"/>
      <c r="BV126" s="123"/>
      <c r="BW126" s="123"/>
    </row>
    <row r="127" spans="21:75" ht="15" hidden="1" x14ac:dyDescent="0.25">
      <c r="U127" s="123"/>
      <c r="V127" s="123"/>
      <c r="W127" s="123"/>
      <c r="X127" s="12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c r="BE127" s="123"/>
      <c r="BF127" s="123"/>
      <c r="BG127" s="123"/>
      <c r="BH127" s="123"/>
      <c r="BI127" s="123"/>
      <c r="BJ127" s="123"/>
      <c r="BK127" s="123"/>
      <c r="BL127" s="123"/>
      <c r="BM127" s="123"/>
      <c r="BN127" s="123"/>
      <c r="BO127" s="123"/>
      <c r="BP127" s="123"/>
      <c r="BQ127" s="123"/>
      <c r="BR127" s="123"/>
      <c r="BS127" s="123"/>
      <c r="BT127" s="123"/>
      <c r="BU127" s="123"/>
      <c r="BV127" s="123"/>
      <c r="BW127" s="123"/>
    </row>
    <row r="128" spans="21:75" ht="15" hidden="1" x14ac:dyDescent="0.25">
      <c r="U128" s="123"/>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c r="BE128" s="123"/>
      <c r="BF128" s="123"/>
      <c r="BG128" s="123"/>
      <c r="BH128" s="123"/>
      <c r="BI128" s="123"/>
      <c r="BJ128" s="123"/>
      <c r="BK128" s="123"/>
      <c r="BL128" s="123"/>
      <c r="BM128" s="123"/>
      <c r="BN128" s="123"/>
      <c r="BO128" s="123"/>
      <c r="BP128" s="123"/>
      <c r="BQ128" s="123"/>
      <c r="BR128" s="123"/>
      <c r="BS128" s="123"/>
      <c r="BT128" s="123"/>
      <c r="BU128" s="123"/>
      <c r="BV128" s="123"/>
      <c r="BW128" s="123"/>
    </row>
    <row r="129" spans="21:75" ht="15" hidden="1" x14ac:dyDescent="0.25">
      <c r="U129" s="123"/>
      <c r="V129" s="123"/>
      <c r="W129" s="123"/>
      <c r="X129" s="123"/>
      <c r="Y129" s="123"/>
      <c r="Z129" s="123"/>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3"/>
      <c r="AY129" s="123"/>
      <c r="AZ129" s="123"/>
      <c r="BA129" s="123"/>
      <c r="BB129" s="123"/>
      <c r="BC129" s="123"/>
      <c r="BD129" s="123"/>
      <c r="BE129" s="123"/>
      <c r="BF129" s="123"/>
      <c r="BG129" s="123"/>
      <c r="BH129" s="123"/>
      <c r="BI129" s="123"/>
      <c r="BJ129" s="123"/>
      <c r="BK129" s="123"/>
      <c r="BL129" s="123"/>
      <c r="BM129" s="123"/>
      <c r="BN129" s="123"/>
      <c r="BO129" s="123"/>
      <c r="BP129" s="123"/>
      <c r="BQ129" s="123"/>
      <c r="BR129" s="123"/>
      <c r="BS129" s="123"/>
      <c r="BT129" s="123"/>
      <c r="BU129" s="123"/>
      <c r="BV129" s="123"/>
      <c r="BW129" s="123"/>
    </row>
    <row r="130" spans="21:75" ht="15" hidden="1" x14ac:dyDescent="0.25">
      <c r="U130" s="123"/>
      <c r="V130" s="123"/>
      <c r="W130" s="123"/>
      <c r="X130" s="123"/>
      <c r="Y130" s="123"/>
      <c r="Z130" s="123"/>
      <c r="AA130" s="123"/>
      <c r="AB130" s="123"/>
      <c r="AC130" s="123"/>
      <c r="AD130" s="123"/>
      <c r="AE130" s="123"/>
      <c r="AF130" s="123"/>
      <c r="AG130" s="123"/>
      <c r="AH130" s="123"/>
      <c r="AI130" s="123"/>
      <c r="AJ130" s="123"/>
      <c r="AK130" s="123"/>
      <c r="AL130" s="123"/>
      <c r="AM130" s="123"/>
      <c r="AN130" s="123"/>
      <c r="AO130" s="123"/>
      <c r="AP130" s="123"/>
      <c r="AQ130" s="123"/>
      <c r="AR130" s="123"/>
      <c r="AS130" s="123"/>
      <c r="AT130" s="123"/>
      <c r="AU130" s="123"/>
      <c r="AV130" s="123"/>
      <c r="AW130" s="123"/>
      <c r="AX130" s="123"/>
      <c r="AY130" s="123"/>
      <c r="AZ130" s="123"/>
      <c r="BA130" s="123"/>
      <c r="BB130" s="123"/>
      <c r="BC130" s="123"/>
      <c r="BD130" s="123"/>
      <c r="BE130" s="123"/>
      <c r="BF130" s="123"/>
      <c r="BG130" s="123"/>
      <c r="BH130" s="123"/>
      <c r="BI130" s="123"/>
      <c r="BJ130" s="123"/>
      <c r="BK130" s="123"/>
      <c r="BL130" s="123"/>
      <c r="BM130" s="123"/>
      <c r="BN130" s="123"/>
      <c r="BO130" s="123"/>
      <c r="BP130" s="123"/>
      <c r="BQ130" s="123"/>
      <c r="BR130" s="123"/>
      <c r="BS130" s="123"/>
      <c r="BT130" s="123"/>
      <c r="BU130" s="123"/>
      <c r="BV130" s="123"/>
      <c r="BW130" s="123"/>
    </row>
    <row r="131" spans="21:75" ht="15" hidden="1" x14ac:dyDescent="0.25">
      <c r="U131" s="123"/>
      <c r="V131" s="123"/>
      <c r="W131" s="123"/>
      <c r="X131" s="123"/>
      <c r="Y131" s="123"/>
      <c r="Z131" s="123"/>
      <c r="AA131" s="123"/>
      <c r="AB131" s="123"/>
      <c r="AC131" s="123"/>
      <c r="AD131" s="123"/>
      <c r="AE131" s="123"/>
      <c r="AF131" s="123"/>
      <c r="AG131" s="123"/>
      <c r="AH131" s="123"/>
      <c r="AI131" s="123"/>
      <c r="AJ131" s="123"/>
      <c r="AK131" s="123"/>
      <c r="AL131" s="123"/>
      <c r="AM131" s="123"/>
      <c r="AN131" s="123"/>
      <c r="AO131" s="123"/>
      <c r="AP131" s="123"/>
      <c r="AQ131" s="123"/>
      <c r="AR131" s="123"/>
      <c r="AS131" s="123"/>
      <c r="AT131" s="123"/>
      <c r="AU131" s="123"/>
      <c r="AV131" s="123"/>
      <c r="AW131" s="123"/>
      <c r="AX131" s="123"/>
      <c r="AY131" s="123"/>
      <c r="AZ131" s="123"/>
      <c r="BA131" s="123"/>
      <c r="BB131" s="123"/>
      <c r="BC131" s="123"/>
      <c r="BD131" s="123"/>
      <c r="BE131" s="123"/>
      <c r="BF131" s="123"/>
      <c r="BG131" s="123"/>
      <c r="BH131" s="123"/>
      <c r="BI131" s="123"/>
      <c r="BJ131" s="123"/>
      <c r="BK131" s="123"/>
      <c r="BL131" s="123"/>
      <c r="BM131" s="123"/>
      <c r="BN131" s="123"/>
      <c r="BO131" s="123"/>
      <c r="BP131" s="123"/>
      <c r="BQ131" s="123"/>
      <c r="BR131" s="123"/>
      <c r="BS131" s="123"/>
      <c r="BT131" s="123"/>
      <c r="BU131" s="123"/>
      <c r="BV131" s="123"/>
      <c r="BW131" s="123"/>
    </row>
    <row r="132" spans="21:75" ht="15" hidden="1" x14ac:dyDescent="0.25">
      <c r="U132" s="123"/>
      <c r="V132" s="123"/>
      <c r="W132" s="123"/>
      <c r="X132" s="123"/>
      <c r="Y132" s="123"/>
      <c r="Z132" s="123"/>
      <c r="AA132" s="123"/>
      <c r="AB132" s="123"/>
      <c r="AC132" s="123"/>
      <c r="AD132" s="123"/>
      <c r="AE132" s="123"/>
      <c r="AF132" s="123"/>
      <c r="AG132" s="123"/>
      <c r="AH132" s="123"/>
      <c r="AI132" s="123"/>
      <c r="AJ132" s="123"/>
      <c r="AK132" s="123"/>
      <c r="AL132" s="123"/>
      <c r="AM132" s="123"/>
      <c r="AN132" s="123"/>
      <c r="AO132" s="123"/>
      <c r="AP132" s="123"/>
      <c r="AQ132" s="123"/>
      <c r="AR132" s="123"/>
      <c r="AS132" s="123"/>
      <c r="AT132" s="123"/>
      <c r="AU132" s="123"/>
      <c r="AV132" s="123"/>
      <c r="AW132" s="123"/>
      <c r="AX132" s="123"/>
      <c r="AY132" s="123"/>
      <c r="AZ132" s="123"/>
      <c r="BA132" s="123"/>
      <c r="BB132" s="123"/>
      <c r="BC132" s="123"/>
      <c r="BD132" s="123"/>
      <c r="BE132" s="123"/>
      <c r="BF132" s="123"/>
      <c r="BG132" s="123"/>
      <c r="BH132" s="123"/>
      <c r="BI132" s="123"/>
      <c r="BJ132" s="123"/>
      <c r="BK132" s="123"/>
      <c r="BL132" s="123"/>
      <c r="BM132" s="123"/>
      <c r="BN132" s="123"/>
      <c r="BO132" s="123"/>
      <c r="BP132" s="123"/>
      <c r="BQ132" s="123"/>
      <c r="BR132" s="123"/>
      <c r="BS132" s="123"/>
      <c r="BT132" s="123"/>
      <c r="BU132" s="123"/>
      <c r="BV132" s="123"/>
      <c r="BW132" s="123"/>
    </row>
    <row r="133" spans="21:75" ht="15" hidden="1" x14ac:dyDescent="0.25">
      <c r="U133" s="123"/>
      <c r="V133" s="123"/>
      <c r="W133" s="123"/>
      <c r="X133" s="123"/>
      <c r="Y133" s="123"/>
      <c r="Z133" s="123"/>
      <c r="AA133" s="123"/>
      <c r="AB133" s="123"/>
      <c r="AC133" s="123"/>
      <c r="AD133" s="123"/>
      <c r="AE133" s="123"/>
      <c r="AF133" s="123"/>
      <c r="AG133" s="123"/>
      <c r="AH133" s="123"/>
      <c r="AI133" s="123"/>
      <c r="AJ133" s="123"/>
      <c r="AK133" s="123"/>
      <c r="AL133" s="123"/>
      <c r="AM133" s="123"/>
      <c r="AN133" s="123"/>
      <c r="AO133" s="123"/>
      <c r="AP133" s="123"/>
      <c r="AQ133" s="123"/>
      <c r="AR133" s="123"/>
      <c r="AS133" s="123"/>
      <c r="AT133" s="123"/>
      <c r="AU133" s="123"/>
      <c r="AV133" s="123"/>
      <c r="AW133" s="123"/>
      <c r="AX133" s="123"/>
      <c r="AY133" s="123"/>
      <c r="AZ133" s="123"/>
      <c r="BA133" s="123"/>
      <c r="BB133" s="123"/>
      <c r="BC133" s="123"/>
      <c r="BD133" s="123"/>
      <c r="BE133" s="123"/>
      <c r="BF133" s="123"/>
      <c r="BG133" s="123"/>
      <c r="BH133" s="123"/>
      <c r="BI133" s="123"/>
      <c r="BJ133" s="123"/>
      <c r="BK133" s="123"/>
      <c r="BL133" s="123"/>
      <c r="BM133" s="123"/>
      <c r="BN133" s="123"/>
      <c r="BO133" s="123"/>
      <c r="BP133" s="123"/>
      <c r="BQ133" s="123"/>
      <c r="BR133" s="123"/>
      <c r="BS133" s="123"/>
      <c r="BT133" s="123"/>
      <c r="BU133" s="123"/>
      <c r="BV133" s="123"/>
      <c r="BW133" s="123"/>
    </row>
    <row r="134" spans="21:75" ht="15" hidden="1" x14ac:dyDescent="0.25">
      <c r="U134" s="123"/>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c r="BF134" s="123"/>
      <c r="BG134" s="123"/>
      <c r="BH134" s="123"/>
      <c r="BI134" s="123"/>
      <c r="BJ134" s="123"/>
      <c r="BK134" s="123"/>
      <c r="BL134" s="123"/>
      <c r="BM134" s="123"/>
      <c r="BN134" s="123"/>
      <c r="BO134" s="123"/>
      <c r="BP134" s="123"/>
      <c r="BQ134" s="123"/>
      <c r="BR134" s="123"/>
      <c r="BS134" s="123"/>
      <c r="BT134" s="123"/>
      <c r="BU134" s="123"/>
      <c r="BV134" s="123"/>
      <c r="BW134" s="123"/>
    </row>
    <row r="135" spans="21:75" ht="15" hidden="1" x14ac:dyDescent="0.25">
      <c r="U135" s="123"/>
      <c r="V135" s="123"/>
      <c r="W135" s="123"/>
      <c r="X135" s="123"/>
      <c r="Y135" s="123"/>
      <c r="Z135" s="123"/>
      <c r="AA135" s="123"/>
      <c r="AB135" s="123"/>
      <c r="AC135" s="123"/>
      <c r="AD135" s="123"/>
      <c r="AE135" s="123"/>
      <c r="AF135" s="123"/>
      <c r="AG135" s="123"/>
      <c r="AH135" s="123"/>
      <c r="AI135" s="123"/>
      <c r="AJ135" s="123"/>
      <c r="AK135" s="123"/>
      <c r="AL135" s="123"/>
      <c r="AM135" s="123"/>
      <c r="AN135" s="123"/>
      <c r="AO135" s="123"/>
      <c r="AP135" s="123"/>
      <c r="AQ135" s="123"/>
      <c r="AR135" s="123"/>
      <c r="AS135" s="123"/>
      <c r="AT135" s="123"/>
      <c r="AU135" s="123"/>
      <c r="AV135" s="123"/>
      <c r="AW135" s="123"/>
      <c r="AX135" s="123"/>
      <c r="AY135" s="123"/>
      <c r="AZ135" s="123"/>
      <c r="BA135" s="123"/>
      <c r="BB135" s="123"/>
      <c r="BC135" s="123"/>
      <c r="BD135" s="123"/>
      <c r="BE135" s="123"/>
      <c r="BF135" s="123"/>
      <c r="BG135" s="123"/>
      <c r="BH135" s="123"/>
      <c r="BI135" s="123"/>
      <c r="BJ135" s="123"/>
      <c r="BK135" s="123"/>
      <c r="BL135" s="123"/>
      <c r="BM135" s="123"/>
      <c r="BN135" s="123"/>
      <c r="BO135" s="123"/>
      <c r="BP135" s="123"/>
      <c r="BQ135" s="123"/>
      <c r="BR135" s="123"/>
      <c r="BS135" s="123"/>
      <c r="BT135" s="123"/>
      <c r="BU135" s="123"/>
      <c r="BV135" s="123"/>
      <c r="BW135" s="123"/>
    </row>
    <row r="136" spans="21:75" ht="15" hidden="1" x14ac:dyDescent="0.25">
      <c r="U136" s="123"/>
      <c r="V136" s="123"/>
      <c r="W136" s="123"/>
      <c r="X136" s="123"/>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123"/>
      <c r="BA136" s="123"/>
      <c r="BB136" s="123"/>
      <c r="BC136" s="123"/>
      <c r="BD136" s="123"/>
      <c r="BE136" s="123"/>
      <c r="BF136" s="123"/>
      <c r="BG136" s="123"/>
      <c r="BH136" s="123"/>
      <c r="BI136" s="123"/>
      <c r="BJ136" s="123"/>
      <c r="BK136" s="123"/>
      <c r="BL136" s="123"/>
      <c r="BM136" s="123"/>
      <c r="BN136" s="123"/>
      <c r="BO136" s="123"/>
      <c r="BP136" s="123"/>
      <c r="BQ136" s="123"/>
      <c r="BR136" s="123"/>
      <c r="BS136" s="123"/>
      <c r="BT136" s="123"/>
      <c r="BU136" s="123"/>
      <c r="BV136" s="123"/>
      <c r="BW136" s="123"/>
    </row>
    <row r="137" spans="21:75" ht="15" hidden="1" x14ac:dyDescent="0.25">
      <c r="U137" s="123"/>
      <c r="V137" s="123"/>
      <c r="W137" s="123"/>
      <c r="X137" s="123"/>
      <c r="Y137" s="123"/>
      <c r="Z137" s="123"/>
      <c r="AA137" s="123"/>
      <c r="AB137" s="123"/>
      <c r="AC137" s="123"/>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3"/>
      <c r="AY137" s="123"/>
      <c r="AZ137" s="123"/>
      <c r="BA137" s="123"/>
      <c r="BB137" s="123"/>
      <c r="BC137" s="123"/>
      <c r="BD137" s="123"/>
      <c r="BE137" s="123"/>
      <c r="BF137" s="123"/>
      <c r="BG137" s="123"/>
      <c r="BH137" s="123"/>
      <c r="BI137" s="123"/>
      <c r="BJ137" s="123"/>
      <c r="BK137" s="123"/>
      <c r="BL137" s="123"/>
      <c r="BM137" s="123"/>
      <c r="BN137" s="123"/>
      <c r="BO137" s="123"/>
      <c r="BP137" s="123"/>
      <c r="BQ137" s="123"/>
      <c r="BR137" s="123"/>
      <c r="BS137" s="123"/>
      <c r="BT137" s="123"/>
      <c r="BU137" s="123"/>
      <c r="BV137" s="123"/>
      <c r="BW137" s="123"/>
    </row>
    <row r="138" spans="21:75" ht="15" hidden="1" x14ac:dyDescent="0.25">
      <c r="U138" s="123"/>
      <c r="V138" s="123"/>
      <c r="W138" s="123"/>
      <c r="X138" s="123"/>
      <c r="Y138" s="123"/>
      <c r="Z138" s="123"/>
      <c r="AA138" s="123"/>
      <c r="AB138" s="123"/>
      <c r="AC138" s="123"/>
      <c r="AD138" s="123"/>
      <c r="AE138" s="123"/>
      <c r="AF138" s="123"/>
      <c r="AG138" s="123"/>
      <c r="AH138" s="123"/>
      <c r="AI138" s="123"/>
      <c r="AJ138" s="123"/>
      <c r="AK138" s="123"/>
      <c r="AL138" s="123"/>
      <c r="AM138" s="123"/>
      <c r="AN138" s="123"/>
      <c r="AO138" s="123"/>
      <c r="AP138" s="123"/>
      <c r="AQ138" s="123"/>
      <c r="AR138" s="123"/>
      <c r="AS138" s="123"/>
      <c r="AT138" s="123"/>
      <c r="AU138" s="123"/>
      <c r="AV138" s="123"/>
      <c r="AW138" s="123"/>
      <c r="AX138" s="123"/>
      <c r="AY138" s="123"/>
      <c r="AZ138" s="123"/>
      <c r="BA138" s="123"/>
      <c r="BB138" s="123"/>
      <c r="BC138" s="123"/>
      <c r="BD138" s="123"/>
      <c r="BE138" s="123"/>
      <c r="BF138" s="123"/>
      <c r="BG138" s="123"/>
      <c r="BH138" s="123"/>
      <c r="BI138" s="123"/>
      <c r="BJ138" s="123"/>
      <c r="BK138" s="123"/>
      <c r="BL138" s="123"/>
      <c r="BM138" s="123"/>
      <c r="BN138" s="123"/>
      <c r="BO138" s="123"/>
      <c r="BP138" s="123"/>
      <c r="BQ138" s="123"/>
      <c r="BR138" s="123"/>
      <c r="BS138" s="123"/>
      <c r="BT138" s="123"/>
      <c r="BU138" s="123"/>
      <c r="BV138" s="123"/>
      <c r="BW138" s="123"/>
    </row>
    <row r="139" spans="21:75" ht="15" hidden="1" x14ac:dyDescent="0.25">
      <c r="U139" s="123"/>
      <c r="V139" s="123"/>
      <c r="W139" s="123"/>
      <c r="X139" s="123"/>
      <c r="Y139" s="123"/>
      <c r="Z139" s="123"/>
      <c r="AA139" s="123"/>
      <c r="AB139" s="123"/>
      <c r="AC139" s="123"/>
      <c r="AD139" s="123"/>
      <c r="AE139" s="123"/>
      <c r="AF139" s="123"/>
      <c r="AG139" s="123"/>
      <c r="AH139" s="123"/>
      <c r="AI139" s="123"/>
      <c r="AJ139" s="123"/>
      <c r="AK139" s="123"/>
      <c r="AL139" s="123"/>
      <c r="AM139" s="123"/>
      <c r="AN139" s="123"/>
      <c r="AO139" s="123"/>
      <c r="AP139" s="123"/>
      <c r="AQ139" s="123"/>
      <c r="AR139" s="123"/>
      <c r="AS139" s="123"/>
      <c r="AT139" s="123"/>
      <c r="AU139" s="123"/>
      <c r="AV139" s="123"/>
      <c r="AW139" s="123"/>
      <c r="AX139" s="123"/>
      <c r="AY139" s="123"/>
      <c r="AZ139" s="123"/>
      <c r="BA139" s="123"/>
      <c r="BB139" s="123"/>
      <c r="BC139" s="123"/>
      <c r="BD139" s="123"/>
      <c r="BE139" s="123"/>
      <c r="BF139" s="123"/>
      <c r="BG139" s="123"/>
      <c r="BH139" s="123"/>
      <c r="BI139" s="123"/>
      <c r="BJ139" s="123"/>
      <c r="BK139" s="123"/>
      <c r="BL139" s="123"/>
      <c r="BM139" s="123"/>
      <c r="BN139" s="123"/>
      <c r="BO139" s="123"/>
      <c r="BP139" s="123"/>
      <c r="BQ139" s="123"/>
      <c r="BR139" s="123"/>
      <c r="BS139" s="123"/>
      <c r="BT139" s="123"/>
      <c r="BU139" s="123"/>
      <c r="BV139" s="123"/>
      <c r="BW139" s="123"/>
    </row>
    <row r="140" spans="21:75" ht="15" hidden="1" x14ac:dyDescent="0.25">
      <c r="U140" s="123"/>
      <c r="V140" s="123"/>
      <c r="W140" s="123"/>
      <c r="X140" s="123"/>
      <c r="Y140" s="123"/>
      <c r="Z140" s="123"/>
      <c r="AA140" s="123"/>
      <c r="AB140" s="123"/>
      <c r="AC140" s="123"/>
      <c r="AD140" s="123"/>
      <c r="AE140" s="123"/>
      <c r="AF140" s="123"/>
      <c r="AG140" s="123"/>
      <c r="AH140" s="123"/>
      <c r="AI140" s="123"/>
      <c r="AJ140" s="123"/>
      <c r="AK140" s="123"/>
      <c r="AL140" s="123"/>
      <c r="AM140" s="123"/>
      <c r="AN140" s="123"/>
      <c r="AO140" s="123"/>
      <c r="AP140" s="123"/>
      <c r="AQ140" s="123"/>
      <c r="AR140" s="123"/>
      <c r="AS140" s="123"/>
      <c r="AT140" s="123"/>
      <c r="AU140" s="123"/>
      <c r="AV140" s="123"/>
      <c r="AW140" s="123"/>
      <c r="AX140" s="123"/>
      <c r="AY140" s="123"/>
      <c r="AZ140" s="123"/>
      <c r="BA140" s="123"/>
      <c r="BB140" s="123"/>
      <c r="BC140" s="123"/>
      <c r="BD140" s="123"/>
      <c r="BE140" s="123"/>
      <c r="BF140" s="123"/>
      <c r="BG140" s="123"/>
      <c r="BH140" s="123"/>
      <c r="BI140" s="123"/>
      <c r="BJ140" s="123"/>
      <c r="BK140" s="123"/>
      <c r="BL140" s="123"/>
      <c r="BM140" s="123"/>
      <c r="BN140" s="123"/>
      <c r="BO140" s="123"/>
      <c r="BP140" s="123"/>
      <c r="BQ140" s="123"/>
      <c r="BR140" s="123"/>
      <c r="BS140" s="123"/>
      <c r="BT140" s="123"/>
      <c r="BU140" s="123"/>
      <c r="BV140" s="123"/>
      <c r="BW140" s="123"/>
    </row>
    <row r="141" spans="21:75" ht="15" hidden="1" x14ac:dyDescent="0.25">
      <c r="U141" s="123"/>
      <c r="V141" s="123"/>
      <c r="W141" s="123"/>
      <c r="X141" s="123"/>
      <c r="Y141" s="123"/>
      <c r="Z141" s="123"/>
      <c r="AA141" s="123"/>
      <c r="AB141" s="123"/>
      <c r="AC141" s="123"/>
      <c r="AD141" s="123"/>
      <c r="AE141" s="123"/>
      <c r="AF141" s="123"/>
      <c r="AG141" s="123"/>
      <c r="AH141" s="123"/>
      <c r="AI141" s="123"/>
      <c r="AJ141" s="123"/>
      <c r="AK141" s="123"/>
      <c r="AL141" s="123"/>
      <c r="AM141" s="123"/>
      <c r="AN141" s="123"/>
      <c r="AO141" s="123"/>
      <c r="AP141" s="123"/>
      <c r="AQ141" s="123"/>
      <c r="AR141" s="123"/>
      <c r="AS141" s="123"/>
      <c r="AT141" s="123"/>
      <c r="AU141" s="123"/>
      <c r="AV141" s="123"/>
      <c r="AW141" s="123"/>
      <c r="AX141" s="123"/>
      <c r="AY141" s="123"/>
      <c r="AZ141" s="123"/>
      <c r="BA141" s="123"/>
      <c r="BB141" s="123"/>
      <c r="BC141" s="123"/>
      <c r="BD141" s="123"/>
      <c r="BE141" s="123"/>
      <c r="BF141" s="123"/>
      <c r="BG141" s="123"/>
      <c r="BH141" s="123"/>
      <c r="BI141" s="123"/>
      <c r="BJ141" s="123"/>
      <c r="BK141" s="123"/>
      <c r="BL141" s="123"/>
      <c r="BM141" s="123"/>
      <c r="BN141" s="123"/>
      <c r="BO141" s="123"/>
      <c r="BP141" s="123"/>
      <c r="BQ141" s="123"/>
      <c r="BR141" s="123"/>
      <c r="BS141" s="123"/>
      <c r="BT141" s="123"/>
      <c r="BU141" s="123"/>
      <c r="BV141" s="123"/>
      <c r="BW141" s="123"/>
    </row>
    <row r="142" spans="21:75" ht="15" hidden="1" x14ac:dyDescent="0.25">
      <c r="U142" s="123"/>
      <c r="V142" s="123"/>
      <c r="W142" s="123"/>
      <c r="X142" s="123"/>
      <c r="Y142" s="123"/>
      <c r="Z142" s="123"/>
      <c r="AA142" s="123"/>
      <c r="AB142" s="123"/>
      <c r="AC142" s="123"/>
      <c r="AD142" s="123"/>
      <c r="AE142" s="123"/>
      <c r="AF142" s="123"/>
      <c r="AG142" s="123"/>
      <c r="AH142" s="123"/>
      <c r="AI142" s="123"/>
      <c r="AJ142" s="123"/>
      <c r="AK142" s="123"/>
      <c r="AL142" s="123"/>
      <c r="AM142" s="123"/>
      <c r="AN142" s="123"/>
      <c r="AO142" s="123"/>
      <c r="AP142" s="123"/>
      <c r="AQ142" s="123"/>
      <c r="AR142" s="123"/>
      <c r="AS142" s="123"/>
      <c r="AT142" s="123"/>
      <c r="AU142" s="123"/>
      <c r="AV142" s="123"/>
      <c r="AW142" s="123"/>
      <c r="AX142" s="123"/>
      <c r="AY142" s="123"/>
      <c r="AZ142" s="123"/>
      <c r="BA142" s="123"/>
      <c r="BB142" s="123"/>
      <c r="BC142" s="123"/>
      <c r="BD142" s="123"/>
      <c r="BE142" s="123"/>
      <c r="BF142" s="123"/>
      <c r="BG142" s="123"/>
      <c r="BH142" s="123"/>
      <c r="BI142" s="123"/>
      <c r="BJ142" s="123"/>
      <c r="BK142" s="123"/>
      <c r="BL142" s="123"/>
      <c r="BM142" s="123"/>
      <c r="BN142" s="123"/>
      <c r="BO142" s="123"/>
      <c r="BP142" s="123"/>
      <c r="BQ142" s="123"/>
      <c r="BR142" s="123"/>
      <c r="BS142" s="123"/>
      <c r="BT142" s="123"/>
      <c r="BU142" s="123"/>
      <c r="BV142" s="123"/>
      <c r="BW142" s="123"/>
    </row>
    <row r="143" spans="21:75" ht="15" hidden="1" x14ac:dyDescent="0.25">
      <c r="U143" s="123"/>
      <c r="V143" s="123"/>
      <c r="W143" s="123"/>
      <c r="X143" s="123"/>
      <c r="Y143" s="123"/>
      <c r="Z143" s="123"/>
      <c r="AA143" s="123"/>
      <c r="AB143" s="123"/>
      <c r="AC143" s="123"/>
      <c r="AD143" s="123"/>
      <c r="AE143" s="123"/>
      <c r="AF143" s="123"/>
      <c r="AG143" s="123"/>
      <c r="AH143" s="123"/>
      <c r="AI143" s="123"/>
      <c r="AJ143" s="123"/>
      <c r="AK143" s="123"/>
      <c r="AL143" s="123"/>
      <c r="AM143" s="123"/>
      <c r="AN143" s="123"/>
      <c r="AO143" s="123"/>
      <c r="AP143" s="123"/>
      <c r="AQ143" s="123"/>
      <c r="AR143" s="123"/>
      <c r="AS143" s="123"/>
      <c r="AT143" s="123"/>
      <c r="AU143" s="123"/>
      <c r="AV143" s="123"/>
      <c r="AW143" s="123"/>
      <c r="AX143" s="123"/>
      <c r="AY143" s="123"/>
      <c r="AZ143" s="123"/>
      <c r="BA143" s="123"/>
      <c r="BB143" s="123"/>
      <c r="BC143" s="123"/>
      <c r="BD143" s="123"/>
      <c r="BE143" s="123"/>
      <c r="BF143" s="123"/>
      <c r="BG143" s="123"/>
      <c r="BH143" s="123"/>
      <c r="BI143" s="123"/>
      <c r="BJ143" s="123"/>
      <c r="BK143" s="123"/>
      <c r="BL143" s="123"/>
      <c r="BM143" s="123"/>
      <c r="BN143" s="123"/>
      <c r="BO143" s="123"/>
      <c r="BP143" s="123"/>
      <c r="BQ143" s="123"/>
      <c r="BR143" s="123"/>
      <c r="BS143" s="123"/>
      <c r="BT143" s="123"/>
      <c r="BU143" s="123"/>
      <c r="BV143" s="123"/>
      <c r="BW143" s="123"/>
    </row>
    <row r="144" spans="21:75" ht="15" hidden="1" x14ac:dyDescent="0.25">
      <c r="U144" s="123"/>
      <c r="V144" s="123"/>
      <c r="W144" s="123"/>
      <c r="X144" s="123"/>
      <c r="Y144" s="123"/>
      <c r="Z144" s="123"/>
      <c r="AA144" s="123"/>
      <c r="AB144" s="123"/>
      <c r="AC144" s="123"/>
      <c r="AD144" s="123"/>
      <c r="AE144" s="123"/>
      <c r="AF144" s="123"/>
      <c r="AG144" s="123"/>
      <c r="AH144" s="123"/>
      <c r="AI144" s="123"/>
      <c r="AJ144" s="123"/>
      <c r="AK144" s="123"/>
      <c r="AL144" s="123"/>
      <c r="AM144" s="123"/>
      <c r="AN144" s="123"/>
      <c r="AO144" s="123"/>
      <c r="AP144" s="123"/>
      <c r="AQ144" s="123"/>
      <c r="AR144" s="123"/>
      <c r="AS144" s="123"/>
      <c r="AT144" s="123"/>
      <c r="AU144" s="123"/>
      <c r="AV144" s="123"/>
      <c r="AW144" s="123"/>
      <c r="AX144" s="123"/>
      <c r="AY144" s="123"/>
      <c r="AZ144" s="123"/>
      <c r="BA144" s="123"/>
      <c r="BB144" s="123"/>
      <c r="BC144" s="123"/>
      <c r="BD144" s="123"/>
      <c r="BE144" s="123"/>
      <c r="BF144" s="123"/>
      <c r="BG144" s="123"/>
      <c r="BH144" s="123"/>
      <c r="BI144" s="123"/>
      <c r="BJ144" s="123"/>
      <c r="BK144" s="123"/>
      <c r="BL144" s="123"/>
      <c r="BM144" s="123"/>
      <c r="BN144" s="123"/>
      <c r="BO144" s="123"/>
      <c r="BP144" s="123"/>
      <c r="BQ144" s="123"/>
      <c r="BR144" s="123"/>
      <c r="BS144" s="123"/>
      <c r="BT144" s="123"/>
      <c r="BU144" s="123"/>
      <c r="BV144" s="123"/>
      <c r="BW144" s="123"/>
    </row>
    <row r="145" spans="21:75" ht="15" hidden="1" x14ac:dyDescent="0.25">
      <c r="U145" s="123"/>
      <c r="V145" s="123"/>
      <c r="W145" s="123"/>
      <c r="X145" s="123"/>
      <c r="Y145" s="123"/>
      <c r="Z145" s="123"/>
      <c r="AA145" s="123"/>
      <c r="AB145" s="123"/>
      <c r="AC145" s="123"/>
      <c r="AD145" s="123"/>
      <c r="AE145" s="123"/>
      <c r="AF145" s="123"/>
      <c r="AG145" s="123"/>
      <c r="AH145" s="123"/>
      <c r="AI145" s="123"/>
      <c r="AJ145" s="123"/>
      <c r="AK145" s="123"/>
      <c r="AL145" s="123"/>
      <c r="AM145" s="123"/>
      <c r="AN145" s="123"/>
      <c r="AO145" s="123"/>
      <c r="AP145" s="123"/>
      <c r="AQ145" s="123"/>
      <c r="AR145" s="123"/>
      <c r="AS145" s="123"/>
      <c r="AT145" s="123"/>
      <c r="AU145" s="123"/>
      <c r="AV145" s="123"/>
      <c r="AW145" s="123"/>
      <c r="AX145" s="123"/>
      <c r="AY145" s="123"/>
      <c r="AZ145" s="123"/>
      <c r="BA145" s="123"/>
      <c r="BB145" s="123"/>
      <c r="BC145" s="123"/>
      <c r="BD145" s="123"/>
      <c r="BE145" s="123"/>
      <c r="BF145" s="123"/>
      <c r="BG145" s="123"/>
      <c r="BH145" s="123"/>
      <c r="BI145" s="123"/>
      <c r="BJ145" s="123"/>
      <c r="BK145" s="123"/>
      <c r="BL145" s="123"/>
      <c r="BM145" s="123"/>
      <c r="BN145" s="123"/>
      <c r="BO145" s="123"/>
      <c r="BP145" s="123"/>
      <c r="BQ145" s="123"/>
      <c r="BR145" s="123"/>
      <c r="BS145" s="123"/>
      <c r="BT145" s="123"/>
      <c r="BU145" s="123"/>
      <c r="BV145" s="123"/>
      <c r="BW145" s="123"/>
    </row>
    <row r="146" spans="21:75" ht="15" hidden="1" x14ac:dyDescent="0.25">
      <c r="U146" s="123"/>
      <c r="V146" s="123"/>
      <c r="W146" s="123"/>
      <c r="X146" s="123"/>
      <c r="Y146" s="123"/>
      <c r="Z146" s="123"/>
      <c r="AA146" s="123"/>
      <c r="AB146" s="123"/>
      <c r="AC146" s="123"/>
      <c r="AD146" s="123"/>
      <c r="AE146" s="123"/>
      <c r="AF146" s="123"/>
      <c r="AG146" s="123"/>
      <c r="AH146" s="123"/>
      <c r="AI146" s="123"/>
      <c r="AJ146" s="123"/>
      <c r="AK146" s="123"/>
      <c r="AL146" s="123"/>
      <c r="AM146" s="123"/>
      <c r="AN146" s="123"/>
      <c r="AO146" s="123"/>
      <c r="AP146" s="123"/>
      <c r="AQ146" s="123"/>
      <c r="AR146" s="123"/>
      <c r="AS146" s="123"/>
      <c r="AT146" s="123"/>
      <c r="AU146" s="123"/>
      <c r="AV146" s="123"/>
      <c r="AW146" s="123"/>
      <c r="AX146" s="123"/>
      <c r="AY146" s="123"/>
      <c r="AZ146" s="123"/>
      <c r="BA146" s="123"/>
      <c r="BB146" s="123"/>
      <c r="BC146" s="123"/>
      <c r="BD146" s="123"/>
      <c r="BE146" s="123"/>
      <c r="BF146" s="123"/>
      <c r="BG146" s="123"/>
      <c r="BH146" s="123"/>
      <c r="BI146" s="123"/>
      <c r="BJ146" s="123"/>
      <c r="BK146" s="123"/>
      <c r="BL146" s="123"/>
      <c r="BM146" s="123"/>
      <c r="BN146" s="123"/>
      <c r="BO146" s="123"/>
      <c r="BP146" s="123"/>
      <c r="BQ146" s="123"/>
      <c r="BR146" s="123"/>
      <c r="BS146" s="123"/>
      <c r="BT146" s="123"/>
      <c r="BU146" s="123"/>
      <c r="BV146" s="123"/>
      <c r="BW146" s="123"/>
    </row>
    <row r="147" spans="21:75" ht="15" hidden="1" x14ac:dyDescent="0.25">
      <c r="U147" s="123"/>
      <c r="V147" s="123"/>
      <c r="W147" s="123"/>
      <c r="X147" s="123"/>
      <c r="Y147" s="123"/>
      <c r="Z147" s="123"/>
      <c r="AA147" s="123"/>
      <c r="AB147" s="123"/>
      <c r="AC147" s="123"/>
      <c r="AD147" s="123"/>
      <c r="AE147" s="123"/>
      <c r="AF147" s="123"/>
      <c r="AG147" s="123"/>
      <c r="AH147" s="123"/>
      <c r="AI147" s="123"/>
      <c r="AJ147" s="123"/>
      <c r="AK147" s="123"/>
      <c r="AL147" s="123"/>
      <c r="AM147" s="123"/>
      <c r="AN147" s="123"/>
      <c r="AO147" s="123"/>
      <c r="AP147" s="123"/>
      <c r="AQ147" s="123"/>
      <c r="AR147" s="123"/>
      <c r="AS147" s="123"/>
      <c r="AT147" s="123"/>
      <c r="AU147" s="123"/>
      <c r="AV147" s="123"/>
      <c r="AW147" s="123"/>
      <c r="AX147" s="123"/>
      <c r="AY147" s="123"/>
      <c r="AZ147" s="123"/>
      <c r="BA147" s="123"/>
      <c r="BB147" s="123"/>
      <c r="BC147" s="123"/>
      <c r="BD147" s="123"/>
      <c r="BE147" s="123"/>
      <c r="BF147" s="123"/>
      <c r="BG147" s="123"/>
      <c r="BH147" s="123"/>
      <c r="BI147" s="123"/>
      <c r="BJ147" s="123"/>
      <c r="BK147" s="123"/>
      <c r="BL147" s="123"/>
      <c r="BM147" s="123"/>
      <c r="BN147" s="123"/>
      <c r="BO147" s="123"/>
      <c r="BP147" s="123"/>
      <c r="BQ147" s="123"/>
      <c r="BR147" s="123"/>
      <c r="BS147" s="123"/>
      <c r="BT147" s="123"/>
      <c r="BU147" s="123"/>
      <c r="BV147" s="123"/>
      <c r="BW147" s="123"/>
    </row>
    <row r="148" spans="21:75" ht="15" hidden="1" x14ac:dyDescent="0.25">
      <c r="U148" s="123"/>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123"/>
      <c r="AY148" s="123"/>
      <c r="AZ148" s="123"/>
      <c r="BA148" s="123"/>
      <c r="BB148" s="123"/>
      <c r="BC148" s="123"/>
      <c r="BD148" s="123"/>
      <c r="BE148" s="123"/>
      <c r="BF148" s="123"/>
      <c r="BG148" s="123"/>
      <c r="BH148" s="123"/>
      <c r="BI148" s="123"/>
      <c r="BJ148" s="123"/>
      <c r="BK148" s="123"/>
      <c r="BL148" s="123"/>
      <c r="BM148" s="123"/>
      <c r="BN148" s="123"/>
      <c r="BO148" s="123"/>
      <c r="BP148" s="123"/>
      <c r="BQ148" s="123"/>
      <c r="BR148" s="123"/>
      <c r="BS148" s="123"/>
      <c r="BT148" s="123"/>
      <c r="BU148" s="123"/>
      <c r="BV148" s="123"/>
      <c r="BW148" s="123"/>
    </row>
    <row r="149" spans="21:75" ht="15" hidden="1" x14ac:dyDescent="0.25">
      <c r="U149" s="123"/>
      <c r="V149" s="123"/>
      <c r="W149" s="123"/>
      <c r="X149" s="123"/>
      <c r="Y149" s="123"/>
      <c r="Z149" s="123"/>
      <c r="AA149" s="123"/>
      <c r="AB149" s="123"/>
      <c r="AC149" s="123"/>
      <c r="AD149" s="123"/>
      <c r="AE149" s="123"/>
      <c r="AF149" s="123"/>
      <c r="AG149" s="123"/>
      <c r="AH149" s="123"/>
      <c r="AI149" s="123"/>
      <c r="AJ149" s="123"/>
      <c r="AK149" s="123"/>
      <c r="AL149" s="123"/>
      <c r="AM149" s="123"/>
      <c r="AN149" s="123"/>
      <c r="AO149" s="123"/>
      <c r="AP149" s="123"/>
      <c r="AQ149" s="123"/>
      <c r="AR149" s="123"/>
      <c r="AS149" s="123"/>
      <c r="AT149" s="123"/>
      <c r="AU149" s="123"/>
      <c r="AV149" s="123"/>
      <c r="AW149" s="123"/>
      <c r="AX149" s="123"/>
      <c r="AY149" s="123"/>
      <c r="AZ149" s="123"/>
      <c r="BA149" s="123"/>
      <c r="BB149" s="123"/>
      <c r="BC149" s="123"/>
      <c r="BD149" s="123"/>
      <c r="BE149" s="123"/>
      <c r="BF149" s="123"/>
      <c r="BG149" s="123"/>
      <c r="BH149" s="123"/>
      <c r="BI149" s="123"/>
      <c r="BJ149" s="123"/>
      <c r="BK149" s="123"/>
      <c r="BL149" s="123"/>
      <c r="BM149" s="123"/>
      <c r="BN149" s="123"/>
      <c r="BO149" s="123"/>
      <c r="BP149" s="123"/>
      <c r="BQ149" s="123"/>
      <c r="BR149" s="123"/>
      <c r="BS149" s="123"/>
      <c r="BT149" s="123"/>
      <c r="BU149" s="123"/>
      <c r="BV149" s="123"/>
      <c r="BW149" s="123"/>
    </row>
    <row r="150" spans="21:75" ht="15" hidden="1" x14ac:dyDescent="0.25">
      <c r="U150" s="123"/>
      <c r="V150" s="123"/>
      <c r="W150" s="123"/>
      <c r="X150" s="123"/>
      <c r="Y150" s="123"/>
      <c r="Z150" s="123"/>
      <c r="AA150" s="123"/>
      <c r="AB150" s="123"/>
      <c r="AC150" s="123"/>
      <c r="AD150" s="123"/>
      <c r="AE150" s="123"/>
      <c r="AF150" s="123"/>
      <c r="AG150" s="123"/>
      <c r="AH150" s="123"/>
      <c r="AI150" s="123"/>
      <c r="AJ150" s="123"/>
      <c r="AK150" s="123"/>
      <c r="AL150" s="123"/>
      <c r="AM150" s="123"/>
      <c r="AN150" s="123"/>
      <c r="AO150" s="123"/>
      <c r="AP150" s="123"/>
      <c r="AQ150" s="123"/>
      <c r="AR150" s="123"/>
      <c r="AS150" s="123"/>
      <c r="AT150" s="123"/>
      <c r="AU150" s="123"/>
      <c r="AV150" s="123"/>
      <c r="AW150" s="123"/>
      <c r="AX150" s="123"/>
      <c r="AY150" s="123"/>
      <c r="AZ150" s="123"/>
      <c r="BA150" s="123"/>
      <c r="BB150" s="123"/>
      <c r="BC150" s="123"/>
      <c r="BD150" s="123"/>
      <c r="BE150" s="123"/>
      <c r="BF150" s="123"/>
      <c r="BG150" s="123"/>
      <c r="BH150" s="123"/>
      <c r="BI150" s="123"/>
      <c r="BJ150" s="123"/>
      <c r="BK150" s="123"/>
      <c r="BL150" s="123"/>
      <c r="BM150" s="123"/>
      <c r="BN150" s="123"/>
      <c r="BO150" s="123"/>
      <c r="BP150" s="123"/>
      <c r="BQ150" s="123"/>
      <c r="BR150" s="123"/>
      <c r="BS150" s="123"/>
      <c r="BT150" s="123"/>
      <c r="BU150" s="123"/>
      <c r="BV150" s="123"/>
      <c r="BW150" s="123"/>
    </row>
    <row r="151" spans="21:75" ht="15" hidden="1" x14ac:dyDescent="0.25">
      <c r="U151" s="123"/>
      <c r="V151" s="123"/>
      <c r="W151" s="123"/>
      <c r="X151" s="123"/>
      <c r="Y151" s="123"/>
      <c r="Z151" s="123"/>
      <c r="AA151" s="123"/>
      <c r="AB151" s="123"/>
      <c r="AC151" s="123"/>
      <c r="AD151" s="123"/>
      <c r="AE151" s="123"/>
      <c r="AF151" s="123"/>
      <c r="AG151" s="123"/>
      <c r="AH151" s="123"/>
      <c r="AI151" s="123"/>
      <c r="AJ151" s="123"/>
      <c r="AK151" s="123"/>
      <c r="AL151" s="123"/>
      <c r="AM151" s="123"/>
      <c r="AN151" s="123"/>
      <c r="AO151" s="123"/>
      <c r="AP151" s="123"/>
      <c r="AQ151" s="123"/>
      <c r="AR151" s="123"/>
      <c r="AS151" s="123"/>
      <c r="AT151" s="123"/>
      <c r="AU151" s="123"/>
      <c r="AV151" s="123"/>
      <c r="AW151" s="123"/>
      <c r="AX151" s="123"/>
      <c r="AY151" s="123"/>
      <c r="AZ151" s="123"/>
      <c r="BA151" s="123"/>
      <c r="BB151" s="123"/>
      <c r="BC151" s="123"/>
      <c r="BD151" s="123"/>
      <c r="BE151" s="123"/>
      <c r="BF151" s="123"/>
      <c r="BG151" s="123"/>
      <c r="BH151" s="123"/>
      <c r="BI151" s="123"/>
      <c r="BJ151" s="123"/>
      <c r="BK151" s="123"/>
      <c r="BL151" s="123"/>
      <c r="BM151" s="123"/>
      <c r="BN151" s="123"/>
      <c r="BO151" s="123"/>
      <c r="BP151" s="123"/>
      <c r="BQ151" s="123"/>
      <c r="BR151" s="123"/>
      <c r="BS151" s="123"/>
      <c r="BT151" s="123"/>
      <c r="BU151" s="123"/>
      <c r="BV151" s="123"/>
      <c r="BW151" s="123"/>
    </row>
    <row r="152" spans="21:75" ht="15" hidden="1" x14ac:dyDescent="0.25">
      <c r="U152" s="123"/>
      <c r="V152" s="123"/>
      <c r="W152" s="123"/>
      <c r="X152" s="123"/>
      <c r="Y152" s="123"/>
      <c r="Z152" s="123"/>
      <c r="AA152" s="123"/>
      <c r="AB152" s="123"/>
      <c r="AC152" s="123"/>
      <c r="AD152" s="123"/>
      <c r="AE152" s="123"/>
      <c r="AF152" s="123"/>
      <c r="AG152" s="123"/>
      <c r="AH152" s="123"/>
      <c r="AI152" s="123"/>
      <c r="AJ152" s="123"/>
      <c r="AK152" s="123"/>
      <c r="AL152" s="123"/>
      <c r="AM152" s="123"/>
      <c r="AN152" s="123"/>
      <c r="AO152" s="123"/>
      <c r="AP152" s="123"/>
      <c r="AQ152" s="123"/>
      <c r="AR152" s="123"/>
      <c r="AS152" s="123"/>
      <c r="AT152" s="123"/>
      <c r="AU152" s="123"/>
      <c r="AV152" s="123"/>
      <c r="AW152" s="123"/>
      <c r="AX152" s="123"/>
      <c r="AY152" s="123"/>
      <c r="AZ152" s="123"/>
      <c r="BA152" s="123"/>
      <c r="BB152" s="123"/>
      <c r="BC152" s="123"/>
      <c r="BD152" s="123"/>
      <c r="BE152" s="123"/>
      <c r="BF152" s="123"/>
      <c r="BG152" s="123"/>
      <c r="BH152" s="123"/>
      <c r="BI152" s="123"/>
      <c r="BJ152" s="123"/>
      <c r="BK152" s="123"/>
      <c r="BL152" s="123"/>
      <c r="BM152" s="123"/>
      <c r="BN152" s="123"/>
      <c r="BO152" s="123"/>
      <c r="BP152" s="123"/>
      <c r="BQ152" s="123"/>
      <c r="BR152" s="123"/>
      <c r="BS152" s="123"/>
      <c r="BT152" s="123"/>
      <c r="BU152" s="123"/>
      <c r="BV152" s="123"/>
      <c r="BW152" s="123"/>
    </row>
    <row r="153" spans="21:75" ht="15" hidden="1" x14ac:dyDescent="0.25">
      <c r="U153" s="123"/>
      <c r="V153" s="123"/>
      <c r="W153" s="123"/>
      <c r="X153" s="123"/>
      <c r="Y153" s="123"/>
      <c r="Z153" s="123"/>
      <c r="AA153" s="123"/>
      <c r="AB153" s="123"/>
      <c r="AC153" s="123"/>
      <c r="AD153" s="123"/>
      <c r="AE153" s="123"/>
      <c r="AF153" s="123"/>
      <c r="AG153" s="123"/>
      <c r="AH153" s="123"/>
      <c r="AI153" s="123"/>
      <c r="AJ153" s="123"/>
      <c r="AK153" s="123"/>
      <c r="AL153" s="123"/>
      <c r="AM153" s="123"/>
      <c r="AN153" s="123"/>
      <c r="AO153" s="123"/>
      <c r="AP153" s="123"/>
      <c r="AQ153" s="123"/>
      <c r="AR153" s="123"/>
      <c r="AS153" s="123"/>
      <c r="AT153" s="123"/>
      <c r="AU153" s="123"/>
      <c r="AV153" s="123"/>
      <c r="AW153" s="123"/>
      <c r="AX153" s="123"/>
      <c r="AY153" s="123"/>
      <c r="AZ153" s="123"/>
      <c r="BA153" s="123"/>
      <c r="BB153" s="123"/>
      <c r="BC153" s="123"/>
      <c r="BD153" s="123"/>
      <c r="BE153" s="123"/>
      <c r="BF153" s="123"/>
      <c r="BG153" s="123"/>
      <c r="BH153" s="123"/>
      <c r="BI153" s="123"/>
      <c r="BJ153" s="123"/>
      <c r="BK153" s="123"/>
      <c r="BL153" s="123"/>
      <c r="BM153" s="123"/>
      <c r="BN153" s="123"/>
      <c r="BO153" s="123"/>
      <c r="BP153" s="123"/>
      <c r="BQ153" s="123"/>
      <c r="BR153" s="123"/>
      <c r="BS153" s="123"/>
      <c r="BT153" s="123"/>
      <c r="BU153" s="123"/>
      <c r="BV153" s="123"/>
      <c r="BW153" s="123"/>
    </row>
    <row r="154" spans="21:75" ht="15" hidden="1" x14ac:dyDescent="0.25">
      <c r="U154" s="123"/>
      <c r="V154" s="123"/>
      <c r="W154" s="123"/>
      <c r="X154" s="123"/>
      <c r="Y154" s="123"/>
      <c r="Z154" s="123"/>
      <c r="AA154" s="123"/>
      <c r="AB154" s="123"/>
      <c r="AC154" s="123"/>
      <c r="AD154" s="123"/>
      <c r="AE154" s="123"/>
      <c r="AF154" s="123"/>
      <c r="AG154" s="123"/>
      <c r="AH154" s="123"/>
      <c r="AI154" s="123"/>
      <c r="AJ154" s="123"/>
      <c r="AK154" s="123"/>
      <c r="AL154" s="123"/>
      <c r="AM154" s="123"/>
      <c r="AN154" s="123"/>
      <c r="AO154" s="123"/>
      <c r="AP154" s="123"/>
      <c r="AQ154" s="123"/>
      <c r="AR154" s="123"/>
      <c r="AS154" s="123"/>
      <c r="AT154" s="123"/>
      <c r="AU154" s="123"/>
      <c r="AV154" s="123"/>
      <c r="AW154" s="123"/>
      <c r="AX154" s="123"/>
      <c r="AY154" s="123"/>
      <c r="AZ154" s="123"/>
      <c r="BA154" s="123"/>
      <c r="BB154" s="123"/>
      <c r="BC154" s="123"/>
      <c r="BD154" s="123"/>
      <c r="BE154" s="123"/>
      <c r="BF154" s="123"/>
      <c r="BG154" s="123"/>
      <c r="BH154" s="123"/>
      <c r="BI154" s="123"/>
      <c r="BJ154" s="123"/>
      <c r="BK154" s="123"/>
      <c r="BL154" s="123"/>
      <c r="BM154" s="123"/>
      <c r="BN154" s="123"/>
      <c r="BO154" s="123"/>
      <c r="BP154" s="123"/>
      <c r="BQ154" s="123"/>
      <c r="BR154" s="123"/>
      <c r="BS154" s="123"/>
      <c r="BT154" s="123"/>
      <c r="BU154" s="123"/>
      <c r="BV154" s="123"/>
      <c r="BW154" s="123"/>
    </row>
  </sheetData>
  <sheetProtection algorithmName="SHA-512" hashValue="aZCDqdaNcsKpjsAlNiRbumnZPvr0idFu+LFSRCROncxHeodChP9bW+0m5SdzVzfAqxS7gEPCDVbsmToqbcMIog==" saltValue="kEL7ysXWgAYNceb8gJ2D6A==" spinCount="100000" sheet="1" formatColumns="0" formatRows="0"/>
  <scenarios current="0" show="1" sqref="K83">
    <scenario name="1" locked="1" count="4" user="Fagan, Melanie" comment="Created by Fagan, Melanie on 2/24/2023">
      <inputCells r="K17" val="44987" numFmtId="167"/>
      <inputCells r="K18" val="45382" numFmtId="167"/>
      <inputCells r="K19" val="20000" numFmtId="168"/>
      <inputCells r="K20" val="500" numFmtId="168"/>
    </scenario>
    <scenario name="2" locked="1" count="4" user="Fagan, Melanie" comment="Created by Fagan, Melanie on 2/24/2023">
      <inputCells r="K17" val="44987" numFmtId="167"/>
      <inputCells r="K18" val="45382" numFmtId="167"/>
      <inputCells r="K19" val="500000" numFmtId="168"/>
      <inputCells r="K20" val="0" numFmtId="168"/>
    </scenario>
    <scenario name="3" locked="1" count="4" user="Fagan, Melanie" comment="Created by Fagan, Melanie on 2/24/2023">
      <inputCells r="K17" val="44987" numFmtId="167"/>
      <inputCells r="K18" val="45382" numFmtId="167"/>
      <inputCells r="K19" val="180000" numFmtId="168"/>
      <inputCells r="K20" val="30000" numFmtId="168"/>
    </scenario>
    <scenario name="4" locked="1" count="4" user="Fagan, Melanie" comment="Created by Fagan, Melanie on 2/24/2023">
      <inputCells r="K17" val="44987" numFmtId="167"/>
      <inputCells r="K18" val="45382" numFmtId="167"/>
      <inputCells r="K19" val="800000" numFmtId="168"/>
      <inputCells r="K20" val="0" numFmtId="168"/>
    </scenario>
    <scenario name="5" locked="1" count="4" user="Fagan, Melanie" comment="Created by Fagan, Melanie on 2/24/2023">
      <inputCells r="K17" val="44987" numFmtId="167"/>
      <inputCells r="K18" val="45382" numFmtId="167"/>
      <inputCells r="K19" val="40000" numFmtId="168"/>
      <inputCells r="K20" val="20000" numFmtId="168"/>
    </scenario>
    <scenario name="6" locked="1" count="4" user="Fagan, Melanie" comment="Created by Fagan, Melanie on 2/24/2023">
      <inputCells r="K17" val="44987" numFmtId="167"/>
      <inputCells r="K18" val="45382" numFmtId="167"/>
      <inputCells r="K19" val="38000" numFmtId="168"/>
      <inputCells r="K20" val="12000" numFmtId="168"/>
    </scenario>
    <scenario name="7" locked="1" count="4" user="Fagan, Melanie" comment="Created by Fagan, Melanie on 2/24/2023">
      <inputCells r="K17" val="44987" numFmtId="167"/>
      <inputCells r="K18" val="45382" numFmtId="167"/>
      <inputCells r="K19" val="98000" numFmtId="168"/>
      <inputCells r="K20" val="25000" numFmtId="168"/>
    </scenario>
    <scenario name="8" locked="1" count="4" user="Fagan, Melanie" comment="Created by Fagan, Melanie on 2/24/2023">
      <inputCells r="K17" val="44987" numFmtId="167"/>
      <inputCells r="K18" val="45382" numFmtId="167"/>
      <inputCells r="K19" val="33000" numFmtId="168"/>
      <inputCells r="K20" val="2000" numFmtId="168"/>
    </scenario>
    <scenario name="9" locked="1" count="4" user="Fagan, Melanie" comment="Created by Fagan, Melanie on 2/24/2023">
      <inputCells r="K17" val="44987" numFmtId="167"/>
      <inputCells r="K18" val="45382" numFmtId="167"/>
      <inputCells r="K19" val="300000" numFmtId="168"/>
      <inputCells r="K20" val="40000" numFmtId="168"/>
    </scenario>
    <scenario name="10" locked="1" count="4" user="Fagan, Melanie" comment="Created by Fagan, Melanie on 2/24/2023">
      <inputCells r="K17" val="44987" numFmtId="167"/>
      <inputCells r="K18" val="45382" numFmtId="167"/>
      <inputCells r="K19" val="55000" numFmtId="168"/>
      <inputCells r="K20" val="10000" numFmtId="168"/>
    </scenario>
  </scenarios>
  <mergeCells count="22">
    <mergeCell ref="L52:R52"/>
    <mergeCell ref="L37:R37"/>
    <mergeCell ref="L38:R38"/>
    <mergeCell ref="L44:R44"/>
    <mergeCell ref="L45:R45"/>
    <mergeCell ref="L46:R46"/>
    <mergeCell ref="B6:Q10"/>
    <mergeCell ref="B5:Q5"/>
    <mergeCell ref="D86:Q86"/>
    <mergeCell ref="L70:R70"/>
    <mergeCell ref="E17:I17"/>
    <mergeCell ref="F24:P24"/>
    <mergeCell ref="F25:P25"/>
    <mergeCell ref="F26:P26"/>
    <mergeCell ref="F27:P27"/>
    <mergeCell ref="F28:P28"/>
    <mergeCell ref="L83:R83"/>
    <mergeCell ref="L53:R53"/>
    <mergeCell ref="L36:R36"/>
    <mergeCell ref="L54:R54"/>
    <mergeCell ref="L48:R48"/>
    <mergeCell ref="L51:R51"/>
  </mergeCells>
  <conditionalFormatting sqref="K19:K20">
    <cfRule type="cellIs" dxfId="0" priority="10" operator="lessThan">
      <formula>0</formula>
    </cfRule>
  </conditionalFormatting>
  <dataValidations count="4">
    <dataValidation type="date" allowBlank="1" showErrorMessage="1" errorTitle="Incorrect Value." error="Please input a date between April 1, 2024 and March 31, 2025 in dd-mmm-yy format." promptTitle="Current pay period end date" prompt="Please input current pay period end date irrespective of the actual remittance date. For e.g. if pay period is monthly, please input month-end date.  " sqref="K18" xr:uid="{00000000-0002-0000-0000-000000000000}">
      <formula1>45383</formula1>
      <formula2>45747</formula2>
    </dataValidation>
    <dataValidation type="date" allowBlank="1" showErrorMessage="1" errorTitle="Incorrect Value." error="Please input a date between March 2, 2024 and March 31, 2025 in dd-mmm-yy format." promptTitle="Start Date" sqref="K17" xr:uid="{00000000-0002-0000-0000-000001000000}">
      <formula1>45353</formula1>
      <formula2>45747</formula2>
    </dataValidation>
    <dataValidation type="custom" allowBlank="1" showInputMessage="1" showErrorMessage="1" errorTitle="Inccorect Value." error="Please input a positive number or nil. The value you have entered is invalid." sqref="K19 K20" xr:uid="{00000000-0002-0000-0000-000002000000}">
      <formula1>K19&gt;=0</formula1>
    </dataValidation>
    <dataValidation type="list" allowBlank="1" showInputMessage="1" showErrorMessage="1" sqref="K16" xr:uid="{00000000-0002-0000-0000-000003000000}">
      <formula1>"Weekly - 52,Weekly - 53,Bi-Weekly - 26,Bi-Weekly - 27,Semi-Monthly,Monthly"</formula1>
    </dataValidation>
  </dataValidations>
  <pageMargins left="0.25" right="0.25" top="0.75" bottom="0.75" header="0.3" footer="0.3"/>
  <pageSetup scale="56" fitToHeight="0" orientation="portrait" r:id="rId1"/>
  <headerFooter>
    <oddFooter>&amp;RPage &amp;P of &amp;N</oddFooter>
  </headerFooter>
  <rowBreaks count="1" manualBreakCount="1">
    <brk id="57" max="18" man="1"/>
  </rowBreaks>
  <ignoredErrors>
    <ignoredError sqref="I78:I81 I65:I66 I68" formula="1"/>
    <ignoredError sqref="K3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5"/>
  <sheetViews>
    <sheetView showGridLines="0" zoomScale="85" zoomScaleNormal="85" workbookViewId="0">
      <selection activeCell="C2" sqref="C2"/>
    </sheetView>
  </sheetViews>
  <sheetFormatPr defaultColWidth="0" defaultRowHeight="12.75" zeroHeight="1" x14ac:dyDescent="0.2"/>
  <cols>
    <col min="1" max="1" width="9.42578125" style="139" customWidth="1"/>
    <col min="2" max="2" width="27.42578125" style="139" customWidth="1"/>
    <col min="3" max="3" width="17" style="139" customWidth="1"/>
    <col min="4" max="4" width="100.85546875" style="139" customWidth="1"/>
    <col min="5" max="16384" width="9.140625" style="139" hidden="1"/>
  </cols>
  <sheetData>
    <row r="1" spans="1:4" x14ac:dyDescent="0.2">
      <c r="A1" s="140" t="s">
        <v>66</v>
      </c>
      <c r="B1" s="141" t="s">
        <v>67</v>
      </c>
      <c r="C1" s="141" t="s">
        <v>68</v>
      </c>
      <c r="D1" s="142" t="s">
        <v>69</v>
      </c>
    </row>
    <row r="2" spans="1:4" x14ac:dyDescent="0.2">
      <c r="A2" s="143">
        <v>1</v>
      </c>
      <c r="B2" s="144" t="s">
        <v>70</v>
      </c>
      <c r="C2" s="145">
        <v>45356</v>
      </c>
      <c r="D2" s="161" t="s">
        <v>93</v>
      </c>
    </row>
    <row r="3" spans="1:4" hidden="1" x14ac:dyDescent="0.2">
      <c r="A3" s="146"/>
      <c r="B3" s="147"/>
      <c r="C3" s="147"/>
      <c r="D3" s="148"/>
    </row>
    <row r="4" spans="1:4" hidden="1" x14ac:dyDescent="0.2">
      <c r="A4" s="151"/>
      <c r="B4" s="152"/>
      <c r="C4" s="153"/>
      <c r="D4" s="154"/>
    </row>
    <row r="5" spans="1:4" hidden="1" x14ac:dyDescent="0.2">
      <c r="A5" s="151"/>
      <c r="B5" s="152"/>
      <c r="C5" s="153"/>
      <c r="D5" s="159"/>
    </row>
  </sheetData>
  <sheetProtection algorithmName="SHA-512" hashValue="mk4d2EgAibQmfzcpHtXCEs2QjZlGrxwuWUm0bsZQzkUeVNuwEVFRJp+eS6pPVjyxWWrno0t5GAsiaRJmn9ZqAw==" saltValue="RLzeN27T9B/16j1MSnOcRw==" spinCount="100000" sheet="1" objects="1" scenarios="1"/>
  <pageMargins left="0.7" right="0.7" top="0.75" bottom="0.75" header="0.3" footer="0.3"/>
  <pageSetup orientation="portrait" r:id="rId1"/>
  <customProperties>
    <customPr name="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Employee_Calculator</vt:lpstr>
      <vt:lpstr>Version_Control</vt:lpstr>
      <vt:lpstr>Employee_Calculator!Print_Area</vt:lpstr>
      <vt:lpstr>Employee_Calculator!Print_Titles</vt:lpstr>
    </vt:vector>
  </TitlesOfParts>
  <Manager>Office of the Tax Commissioner</Manager>
  <Company>Office of the Tax Commissioner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FY2017_18_Payroll_tax_individual_EMPLYOEE_calculator</dc:title>
  <dc:creator>Office of the Tax Commissioner</dc:creator>
  <cp:keywords>FY2017_18_Payroll_tax_individual_EMPLYOEE_calculator</cp:keywords>
  <cp:lastModifiedBy>Fagan, Melanie</cp:lastModifiedBy>
  <cp:lastPrinted>2017-05-11T14:57:35Z</cp:lastPrinted>
  <dcterms:created xsi:type="dcterms:W3CDTF">2017-04-07T17:52:52Z</dcterms:created>
  <dcterms:modified xsi:type="dcterms:W3CDTF">2024-03-21T17:07:45Z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{7CD6A024-91B0-428A-A3EC-CF3E49611725}</vt:lpwstr>
  </property>
</Properties>
</file>